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ol\OneDrive\Desktop\Partizan Bardejov\Výkresy\Výstavba a modernizácia športového areálu Partizán Bardejov BŠK\Rozpočet\"/>
    </mc:Choice>
  </mc:AlternateContent>
  <bookViews>
    <workbookView xWindow="0" yWindow="0" windowWidth="0" windowHeight="0"/>
  </bookViews>
  <sheets>
    <sheet name="Rekapitulácia stavby" sheetId="1" r:id="rId1"/>
    <sheet name="SO-01.1 - Zariadenie a op..." sheetId="2" r:id="rId2"/>
    <sheet name="SO-01.2 - Výmena osvetlen..." sheetId="3" r:id="rId3"/>
    <sheet name="SO-02.1 - Výstavba multif..." sheetId="4" r:id="rId4"/>
    <sheet name="SO-02.2 - Výstavba trénin..." sheetId="5" r:id="rId5"/>
    <sheet name="SO-03.1 - Rekonštrukcia f..." sheetId="6" r:id="rId6"/>
    <sheet name="SO-03.2 - Tribúna 108 mie..." sheetId="7" r:id="rId7"/>
    <sheet name="SO-03.3 - Šatne - prezlie..." sheetId="8" r:id="rId8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'SO-01.1 - Zariadenie a op...'!$C$127:$K$179</definedName>
    <definedName name="_xlnm.Print_Area" localSheetId="1">'SO-01.1 - Zariadenie a op...'!$C$4:$J$76,'SO-01.1 - Zariadenie a op...'!$C$82:$J$109,'SO-01.1 - Zariadenie a op...'!$C$115:$J$179</definedName>
    <definedName name="_xlnm.Print_Titles" localSheetId="1">'SO-01.1 - Zariadenie a op...'!$127:$127</definedName>
    <definedName name="_xlnm._FilterDatabase" localSheetId="2" hidden="1">'SO-01.2 - Výmena osvetlen...'!$C$118:$K$129</definedName>
    <definedName name="_xlnm.Print_Area" localSheetId="2">'SO-01.2 - Výmena osvetlen...'!$C$4:$J$76,'SO-01.2 - Výmena osvetlen...'!$C$82:$J$100,'SO-01.2 - Výmena osvetlen...'!$C$106:$J$129</definedName>
    <definedName name="_xlnm.Print_Titles" localSheetId="2">'SO-01.2 - Výmena osvetlen...'!$118:$118</definedName>
    <definedName name="_xlnm._FilterDatabase" localSheetId="3" hidden="1">'SO-02.1 - Výstavba multif...'!$C$127:$K$246</definedName>
    <definedName name="_xlnm.Print_Area" localSheetId="3">'SO-02.1 - Výstavba multif...'!$C$4:$J$76,'SO-02.1 - Výstavba multif...'!$C$82:$J$109,'SO-02.1 - Výstavba multif...'!$C$115:$J$246</definedName>
    <definedName name="_xlnm.Print_Titles" localSheetId="3">'SO-02.1 - Výstavba multif...'!$127:$127</definedName>
    <definedName name="_xlnm._FilterDatabase" localSheetId="4" hidden="1">'SO-02.2 - Výstavba trénin...'!$C$121:$K$177</definedName>
    <definedName name="_xlnm.Print_Area" localSheetId="4">'SO-02.2 - Výstavba trénin...'!$C$4:$J$76,'SO-02.2 - Výstavba trénin...'!$C$82:$J$103,'SO-02.2 - Výstavba trénin...'!$C$109:$J$177</definedName>
    <definedName name="_xlnm.Print_Titles" localSheetId="4">'SO-02.2 - Výstavba trénin...'!$121:$121</definedName>
    <definedName name="_xlnm._FilterDatabase" localSheetId="5" hidden="1">'SO-03.1 - Rekonštrukcia f...'!$C$129:$K$286</definedName>
    <definedName name="_xlnm.Print_Area" localSheetId="5">'SO-03.1 - Rekonštrukcia f...'!$C$4:$J$76,'SO-03.1 - Rekonštrukcia f...'!$C$82:$J$111,'SO-03.1 - Rekonštrukcia f...'!$C$117:$J$286</definedName>
    <definedName name="_xlnm.Print_Titles" localSheetId="5">'SO-03.1 - Rekonštrukcia f...'!$129:$129</definedName>
    <definedName name="_xlnm._FilterDatabase" localSheetId="6" hidden="1">'SO-03.2 - Tribúna 108 mie...'!$C$124:$K$168</definedName>
    <definedName name="_xlnm.Print_Area" localSheetId="6">'SO-03.2 - Tribúna 108 mie...'!$C$4:$J$76,'SO-03.2 - Tribúna 108 mie...'!$C$82:$J$106,'SO-03.2 - Tribúna 108 mie...'!$C$112:$J$168</definedName>
    <definedName name="_xlnm.Print_Titles" localSheetId="6">'SO-03.2 - Tribúna 108 mie...'!$124:$124</definedName>
    <definedName name="_xlnm._FilterDatabase" localSheetId="7" hidden="1">'SO-03.3 - Šatne - prezlie...'!$C$124:$K$175</definedName>
    <definedName name="_xlnm.Print_Area" localSheetId="7">'SO-03.3 - Šatne - prezlie...'!$C$4:$J$76,'SO-03.3 - Šatne - prezlie...'!$C$82:$J$106,'SO-03.3 - Šatne - prezlie...'!$C$112:$J$175</definedName>
    <definedName name="_xlnm.Print_Titles" localSheetId="7">'SO-03.3 - Šatne - prezlie...'!$124:$124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119"/>
  <c r="E7"/>
  <c r="E85"/>
  <c i="7" r="J37"/>
  <c r="J36"/>
  <c i="1" r="AY100"/>
  <c i="7" r="J35"/>
  <c i="1" r="AX100"/>
  <c i="7"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122"/>
  <c r="J23"/>
  <c r="J21"/>
  <c r="E21"/>
  <c r="J91"/>
  <c r="J20"/>
  <c r="J18"/>
  <c r="E18"/>
  <c r="F122"/>
  <c r="J17"/>
  <c r="J15"/>
  <c r="E15"/>
  <c r="F121"/>
  <c r="J14"/>
  <c r="J12"/>
  <c r="J119"/>
  <c r="E7"/>
  <c r="E115"/>
  <c i="6" r="J37"/>
  <c r="J36"/>
  <c i="1" r="AY99"/>
  <c i="6" r="J35"/>
  <c i="1" r="AX99"/>
  <c i="6"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T242"/>
  <c r="R243"/>
  <c r="R242"/>
  <c r="P243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7"/>
  <c r="BH227"/>
  <c r="BG227"/>
  <c r="BE227"/>
  <c r="T227"/>
  <c r="T226"/>
  <c r="T225"/>
  <c r="R227"/>
  <c r="R226"/>
  <c r="R225"/>
  <c r="P227"/>
  <c r="P226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4"/>
  <c r="E122"/>
  <c r="F89"/>
  <c r="E87"/>
  <c r="J24"/>
  <c r="E24"/>
  <c r="J92"/>
  <c r="J23"/>
  <c r="J21"/>
  <c r="E21"/>
  <c r="J126"/>
  <c r="J20"/>
  <c r="J18"/>
  <c r="E18"/>
  <c r="F127"/>
  <c r="J17"/>
  <c r="J15"/>
  <c r="E15"/>
  <c r="F126"/>
  <c r="J14"/>
  <c r="J12"/>
  <c r="J89"/>
  <c r="E7"/>
  <c r="E85"/>
  <c i="5" r="J37"/>
  <c r="J36"/>
  <c i="1" r="AY98"/>
  <c i="5" r="J35"/>
  <c i="1" r="AX98"/>
  <c i="5"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116"/>
  <c r="E7"/>
  <c r="E112"/>
  <c i="4" r="J37"/>
  <c r="J36"/>
  <c i="1" r="AY97"/>
  <c i="4" r="J35"/>
  <c i="1" r="AX97"/>
  <c i="4"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5"/>
  <c r="BH195"/>
  <c r="BG195"/>
  <c r="BE195"/>
  <c r="T195"/>
  <c r="T194"/>
  <c r="R195"/>
  <c r="R194"/>
  <c r="P195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F89"/>
  <c r="E87"/>
  <c r="J24"/>
  <c r="E24"/>
  <c r="J125"/>
  <c r="J23"/>
  <c r="J21"/>
  <c r="E21"/>
  <c r="J91"/>
  <c r="J20"/>
  <c r="J18"/>
  <c r="E18"/>
  <c r="F125"/>
  <c r="J17"/>
  <c r="J15"/>
  <c r="E15"/>
  <c r="F91"/>
  <c r="J14"/>
  <c r="J12"/>
  <c r="J89"/>
  <c r="E7"/>
  <c r="E85"/>
  <c i="3" r="J37"/>
  <c r="J36"/>
  <c i="1" r="AY96"/>
  <c i="3" r="J35"/>
  <c i="1" r="AX96"/>
  <c i="3" r="BI129"/>
  <c r="BH129"/>
  <c r="BG129"/>
  <c r="BE129"/>
  <c r="T129"/>
  <c r="T128"/>
  <c r="R129"/>
  <c r="R128"/>
  <c r="P129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F113"/>
  <c r="E111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13"/>
  <c r="E7"/>
  <c r="E109"/>
  <c i="2" r="J37"/>
  <c r="J36"/>
  <c i="1" r="AY95"/>
  <c i="2" r="J35"/>
  <c i="1" r="AX95"/>
  <c i="2"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F89"/>
  <c r="E87"/>
  <c r="J24"/>
  <c r="E24"/>
  <c r="J92"/>
  <c r="J23"/>
  <c r="J21"/>
  <c r="E21"/>
  <c r="J91"/>
  <c r="J20"/>
  <c r="J18"/>
  <c r="E18"/>
  <c r="F125"/>
  <c r="J17"/>
  <c r="J15"/>
  <c r="E15"/>
  <c r="F91"/>
  <c r="J14"/>
  <c r="J12"/>
  <c r="J122"/>
  <c r="E7"/>
  <c r="E85"/>
  <c i="1" r="L90"/>
  <c r="AM90"/>
  <c r="AM89"/>
  <c r="L89"/>
  <c r="AM87"/>
  <c r="L87"/>
  <c r="L85"/>
  <c r="L84"/>
  <c i="2" r="BK176"/>
  <c r="J169"/>
  <c r="BK155"/>
  <c r="BK161"/>
  <c r="J157"/>
  <c r="BK138"/>
  <c r="BK135"/>
  <c r="BK131"/>
  <c i="3" r="BK126"/>
  <c r="J126"/>
  <c i="4" r="BK246"/>
  <c r="BK232"/>
  <c r="J224"/>
  <c r="BK243"/>
  <c r="BK225"/>
  <c r="BK200"/>
  <c r="BK179"/>
  <c r="J158"/>
  <c r="BK138"/>
  <c r="J175"/>
  <c r="J166"/>
  <c r="J150"/>
  <c r="BK131"/>
  <c r="BK141"/>
  <c r="BK157"/>
  <c i="5" r="BK159"/>
  <c r="BK145"/>
  <c r="BK173"/>
  <c r="J161"/>
  <c r="J149"/>
  <c r="J134"/>
  <c r="J151"/>
  <c r="J138"/>
  <c r="BK125"/>
  <c i="6" r="J273"/>
  <c r="J263"/>
  <c r="J234"/>
  <c r="J210"/>
  <c r="J173"/>
  <c r="BK159"/>
  <c r="BK283"/>
  <c r="BK272"/>
  <c r="J206"/>
  <c r="BK261"/>
  <c r="J250"/>
  <c r="J233"/>
  <c r="BK197"/>
  <c i="7" r="J145"/>
  <c r="BK130"/>
  <c r="BK155"/>
  <c r="BK158"/>
  <c r="BK154"/>
  <c r="BK147"/>
  <c r="J130"/>
  <c r="BK128"/>
  <c i="8" r="BK168"/>
  <c r="J147"/>
  <c r="J136"/>
  <c r="J164"/>
  <c r="BK150"/>
  <c r="BK141"/>
  <c r="J173"/>
  <c r="BK166"/>
  <c r="BK153"/>
  <c r="BK142"/>
  <c r="BK128"/>
  <c i="2" r="J170"/>
  <c r="J176"/>
  <c r="J161"/>
  <c i="4" r="J245"/>
  <c r="J227"/>
  <c r="J213"/>
  <c r="J208"/>
  <c r="J149"/>
  <c r="BK226"/>
  <c r="J200"/>
  <c r="BK235"/>
  <c r="J205"/>
  <c r="J131"/>
  <c r="BK202"/>
  <c r="BK169"/>
  <c r="J147"/>
  <c r="BK189"/>
  <c r="J165"/>
  <c r="BK139"/>
  <c r="J146"/>
  <c r="BK159"/>
  <c i="5" r="BK172"/>
  <c r="BK157"/>
  <c r="J144"/>
  <c r="J131"/>
  <c r="BK160"/>
  <c r="J142"/>
  <c r="J162"/>
  <c r="BK137"/>
  <c i="6" r="BK282"/>
  <c r="J260"/>
  <c r="BK223"/>
  <c r="BK203"/>
  <c r="J191"/>
  <c r="BK179"/>
  <c r="J153"/>
  <c r="BK140"/>
  <c r="BK133"/>
  <c r="BK278"/>
  <c r="BK271"/>
  <c r="J258"/>
  <c r="BK198"/>
  <c r="J171"/>
  <c r="J155"/>
  <c r="BK238"/>
  <c r="J212"/>
  <c r="J193"/>
  <c r="BK172"/>
  <c r="J269"/>
  <c r="J218"/>
  <c r="BK201"/>
  <c r="J181"/>
  <c r="BK161"/>
  <c r="J148"/>
  <c i="7" r="BK151"/>
  <c r="J146"/>
  <c i="8" r="J169"/>
  <c r="J143"/>
  <c r="BK173"/>
  <c r="J159"/>
  <c r="BK143"/>
  <c r="BK127"/>
  <c r="BK159"/>
  <c r="J149"/>
  <c r="BK129"/>
  <c i="2" r="BK174"/>
  <c r="BK164"/>
  <c r="BK170"/>
  <c r="BK154"/>
  <c r="J158"/>
  <c r="J148"/>
  <c r="J144"/>
  <c r="J138"/>
  <c r="J132"/>
  <c r="BK143"/>
  <c i="3" r="J127"/>
  <c r="BK125"/>
  <c i="4" r="BK241"/>
  <c r="J226"/>
  <c r="BK228"/>
  <c r="BK207"/>
  <c r="BK171"/>
  <c r="J153"/>
  <c r="J241"/>
  <c r="BK229"/>
  <c r="BK218"/>
  <c r="J246"/>
  <c r="J207"/>
  <c r="BK162"/>
  <c r="J210"/>
  <c r="BK201"/>
  <c i="5" r="BK176"/>
  <c r="BK161"/>
  <c r="BK156"/>
  <c r="J135"/>
  <c r="BK127"/>
  <c r="J172"/>
  <c r="J159"/>
  <c r="J146"/>
  <c r="J126"/>
  <c r="J155"/>
  <c r="BK144"/>
  <c r="J128"/>
  <c i="6" r="J279"/>
  <c r="BK265"/>
  <c r="J243"/>
  <c r="BK222"/>
  <c r="J208"/>
  <c r="J195"/>
  <c r="J185"/>
  <c r="BK182"/>
  <c r="BK168"/>
  <c r="BK149"/>
  <c r="J137"/>
  <c r="BK144"/>
  <c r="J286"/>
  <c r="J283"/>
  <c r="BK277"/>
  <c r="BK264"/>
  <c r="J245"/>
  <c r="BK209"/>
  <c r="BK199"/>
  <c r="J178"/>
  <c r="BK164"/>
  <c r="J133"/>
  <c r="J278"/>
  <c r="J271"/>
  <c r="J230"/>
  <c r="BK207"/>
  <c r="J257"/>
  <c r="BK241"/>
  <c r="BK221"/>
  <c r="BK205"/>
  <c r="J189"/>
  <c r="J177"/>
  <c r="J163"/>
  <c r="BK139"/>
  <c r="BK260"/>
  <c r="J227"/>
  <c r="J215"/>
  <c r="J198"/>
  <c i="7" r="J138"/>
  <c r="J132"/>
  <c i="8" r="BK163"/>
  <c r="BK149"/>
  <c r="BK135"/>
  <c r="J175"/>
  <c r="J165"/>
  <c r="J156"/>
  <c r="J145"/>
  <c r="BK139"/>
  <c r="J130"/>
  <c r="BK165"/>
  <c r="BK155"/>
  <c r="BK144"/>
  <c i="2" r="BK147"/>
  <c r="BK136"/>
  <c r="BK132"/>
  <c i="4" r="J217"/>
  <c r="J157"/>
  <c r="BK224"/>
  <c r="J204"/>
  <c r="J184"/>
  <c r="J228"/>
  <c r="J201"/>
  <c r="J137"/>
  <c r="BK174"/>
  <c r="BK161"/>
  <c r="BK182"/>
  <c r="J139"/>
  <c i="5" r="J173"/>
  <c r="J156"/>
  <c i="6" r="J253"/>
  <c r="J214"/>
  <c r="J197"/>
  <c r="BK184"/>
  <c r="BK173"/>
  <c r="J142"/>
  <c r="F33"/>
  <c r="BK136"/>
  <c r="J223"/>
  <c r="BK213"/>
  <c r="BK192"/>
  <c r="J172"/>
  <c r="J159"/>
  <c r="BK141"/>
  <c i="7" r="J151"/>
  <c r="J129"/>
  <c r="J152"/>
  <c r="BK164"/>
  <c r="BK144"/>
  <c r="BK135"/>
  <c r="BK129"/>
  <c i="8" r="J151"/>
  <c r="BK164"/>
  <c r="BK151"/>
  <c i="2" r="J167"/>
  <c r="BK179"/>
  <c r="BK133"/>
  <c i="3" r="BK129"/>
  <c i="4" r="J244"/>
  <c r="J233"/>
  <c r="BK209"/>
  <c r="J192"/>
  <c r="BK231"/>
  <c i="2" r="BK144"/>
  <c r="J133"/>
  <c i="3" r="J129"/>
  <c r="BK127"/>
  <c i="4" r="BK234"/>
  <c r="J225"/>
  <c r="BK240"/>
  <c r="J188"/>
  <c r="BK165"/>
  <c r="J234"/>
  <c r="BK210"/>
  <c r="BK188"/>
  <c r="J242"/>
  <c r="BK180"/>
  <c r="BK216"/>
  <c r="J187"/>
  <c r="J155"/>
  <c r="J132"/>
  <c r="BK178"/>
  <c r="J163"/>
  <c r="BK153"/>
  <c r="BK133"/>
  <c r="BK144"/>
  <c i="5" r="BK168"/>
  <c r="BK150"/>
  <c r="BK136"/>
  <c r="J168"/>
  <c r="BK148"/>
  <c r="BK128"/>
  <c r="J150"/>
  <c r="BK131"/>
  <c i="6" r="BK274"/>
  <c r="BK247"/>
  <c r="J139"/>
  <c r="J141"/>
  <c r="BK284"/>
  <c r="BK266"/>
  <c r="BK243"/>
  <c r="BK200"/>
  <c r="BK167"/>
  <c r="J282"/>
  <c r="J231"/>
  <c r="J265"/>
  <c r="BK227"/>
  <c r="BK196"/>
  <c r="J176"/>
  <c r="BK162"/>
  <c r="BK135"/>
  <c r="J241"/>
  <c r="J205"/>
  <c r="J182"/>
  <c r="J165"/>
  <c r="BK150"/>
  <c r="J140"/>
  <c i="7" r="BK149"/>
  <c r="J168"/>
  <c r="J164"/>
  <c r="J147"/>
  <c r="J142"/>
  <c r="J141"/>
  <c i="8" r="BK175"/>
  <c r="BK156"/>
  <c r="J137"/>
  <c r="J166"/>
  <c r="BK147"/>
  <c r="J134"/>
  <c r="BK172"/>
  <c r="BK154"/>
  <c r="J131"/>
  <c i="2" r="J177"/>
  <c r="J166"/>
  <c r="J164"/>
  <c r="J174"/>
  <c r="BK153"/>
  <c r="J150"/>
  <c i="4" r="BK164"/>
  <c r="J239"/>
  <c r="J221"/>
  <c r="J199"/>
  <c r="BK238"/>
  <c r="J237"/>
  <c r="J219"/>
  <c r="J170"/>
  <c r="BK221"/>
  <c r="BK206"/>
  <c r="J185"/>
  <c r="J161"/>
  <c r="BK145"/>
  <c r="BK192"/>
  <c r="BK177"/>
  <c r="BK167"/>
  <c r="BK155"/>
  <c r="J181"/>
  <c r="J135"/>
  <c r="BK158"/>
  <c r="BK134"/>
  <c i="5" r="BK162"/>
  <c r="J148"/>
  <c r="BK143"/>
  <c r="J177"/>
  <c r="J169"/>
  <c r="J154"/>
  <c r="J127"/>
  <c r="J158"/>
  <c r="J141"/>
  <c r="BK126"/>
  <c i="6" r="BK275"/>
  <c r="BK257"/>
  <c r="J235"/>
  <c r="BK219"/>
  <c r="J196"/>
  <c r="BK189"/>
  <c r="BK176"/>
  <c r="BK156"/>
  <c r="J150"/>
  <c r="BK233"/>
  <c r="J217"/>
  <c r="BK267"/>
  <c r="BK256"/>
  <c r="BK236"/>
  <c r="J207"/>
  <c r="J184"/>
  <c r="BK170"/>
  <c r="BK155"/>
  <c r="J261"/>
  <c r="J238"/>
  <c r="BK217"/>
  <c r="J203"/>
  <c r="BK195"/>
  <c r="BK177"/>
  <c r="J168"/>
  <c r="BK158"/>
  <c r="J144"/>
  <c i="7" r="BK168"/>
  <c r="BK153"/>
  <c r="BK140"/>
  <c r="J158"/>
  <c r="BK160"/>
  <c r="BK148"/>
  <c r="J150"/>
  <c r="J128"/>
  <c r="BK136"/>
  <c i="2" r="BK152"/>
  <c r="BK169"/>
  <c r="J155"/>
  <c r="BK148"/>
  <c r="J141"/>
  <c r="J136"/>
  <c i="4" r="BK213"/>
  <c r="J189"/>
  <c r="BK227"/>
  <c r="J214"/>
  <c r="BK166"/>
  <c r="J209"/>
  <c r="J193"/>
  <c r="BK193"/>
  <c r="BK176"/>
  <c r="J154"/>
  <c r="J141"/>
  <c r="BK185"/>
  <c r="J164"/>
  <c r="J145"/>
  <c r="BK147"/>
  <c r="J136"/>
  <c r="J152"/>
  <c i="5" r="BK177"/>
  <c r="J165"/>
  <c r="J153"/>
  <c r="BK140"/>
  <c r="J130"/>
  <c r="J174"/>
  <c r="J167"/>
  <c r="BK158"/>
  <c i="6" r="BK178"/>
  <c r="J160"/>
  <c r="J145"/>
  <c r="J138"/>
  <c r="J134"/>
  <c r="BK137"/>
  <c r="J284"/>
  <c r="J274"/>
  <c r="J268"/>
  <c r="J248"/>
  <c r="J211"/>
  <c r="J192"/>
  <c r="BK185"/>
  <c r="J166"/>
  <c r="BK153"/>
  <c r="BK276"/>
  <c r="BK262"/>
  <c r="BK224"/>
  <c r="J264"/>
  <c r="BK254"/>
  <c r="J232"/>
  <c r="BK211"/>
  <c r="BK191"/>
  <c r="J169"/>
  <c r="BK151"/>
  <c i="7" r="J153"/>
  <c r="BK167"/>
  <c r="J137"/>
  <c r="J131"/>
  <c r="BK131"/>
  <c i="8" r="J158"/>
  <c r="BK145"/>
  <c r="BK130"/>
  <c r="J171"/>
  <c r="J163"/>
  <c r="J154"/>
  <c r="J135"/>
  <c r="BK174"/>
  <c r="BK167"/>
  <c r="BK158"/>
  <c r="J148"/>
  <c i="2" r="J175"/>
  <c r="BK165"/>
  <c r="BK159"/>
  <c r="J147"/>
  <c r="BK168"/>
  <c r="BK166"/>
  <c r="J145"/>
  <c r="BK149"/>
  <c r="J142"/>
  <c r="BK137"/>
  <c r="J131"/>
  <c r="J143"/>
  <c i="3" r="J125"/>
  <c r="BK123"/>
  <c r="J124"/>
  <c i="4" r="J240"/>
  <c r="J231"/>
  <c r="J220"/>
  <c r="BK245"/>
  <c r="BK222"/>
  <c r="J190"/>
  <c r="BK170"/>
  <c r="J160"/>
  <c r="J243"/>
  <c r="BK223"/>
  <c r="BK215"/>
  <c r="BK195"/>
  <c r="BK183"/>
  <c r="J223"/>
  <c r="J206"/>
  <c r="BK146"/>
  <c r="BK136"/>
  <c r="BK205"/>
  <c r="J195"/>
  <c r="J174"/>
  <c r="J156"/>
  <c i="5" r="BK154"/>
  <c r="BK134"/>
  <c r="J129"/>
  <c r="BK171"/>
  <c r="BK163"/>
  <c r="BK151"/>
  <c r="J136"/>
  <c r="J166"/>
  <c r="BK149"/>
  <c r="BK142"/>
  <c r="BK133"/>
  <c r="BK129"/>
  <c i="6" r="J285"/>
  <c r="BK268"/>
  <c r="J256"/>
  <c r="BK245"/>
  <c r="BK232"/>
  <c r="J213"/>
  <c r="J202"/>
  <c r="BK193"/>
  <c r="J183"/>
  <c r="BK174"/>
  <c r="J167"/>
  <c r="J152"/>
  <c r="J143"/>
  <c r="J136"/>
  <c r="BK145"/>
  <c r="J135"/>
  <c r="BK285"/>
  <c r="BK281"/>
  <c r="J276"/>
  <c r="J270"/>
  <c r="J259"/>
  <c r="BK246"/>
  <c r="BK212"/>
  <c r="BK204"/>
  <c r="J187"/>
  <c r="J170"/>
  <c r="J162"/>
  <c r="J151"/>
  <c r="J280"/>
  <c r="BK273"/>
  <c r="BK253"/>
  <c r="J220"/>
  <c r="BK183"/>
  <c r="J249"/>
  <c r="BK240"/>
  <c r="BK231"/>
  <c r="BK218"/>
  <c r="J194"/>
  <c r="BK187"/>
  <c r="J175"/>
  <c r="J164"/>
  <c r="BK152"/>
  <c r="J262"/>
  <c r="BK249"/>
  <c r="BK230"/>
  <c r="J216"/>
  <c r="BK208"/>
  <c r="J199"/>
  <c r="BK190"/>
  <c r="BK171"/>
  <c r="BK163"/>
  <c r="J149"/>
  <c r="BK143"/>
  <c r="BK134"/>
  <c i="7" r="BK156"/>
  <c r="J148"/>
  <c r="BK142"/>
  <c r="J160"/>
  <c r="J157"/>
  <c r="J154"/>
  <c r="BK145"/>
  <c r="BK146"/>
  <c r="BK138"/>
  <c r="J140"/>
  <c r="BK137"/>
  <c r="BK133"/>
  <c i="8" r="J170"/>
  <c r="J152"/>
  <c r="J139"/>
  <c r="J128"/>
  <c r="BK170"/>
  <c i="2" r="J179"/>
  <c r="J168"/>
  <c r="J153"/>
  <c r="BK171"/>
  <c r="BK158"/>
  <c r="J159"/>
  <c r="J149"/>
  <c r="BK139"/>
  <c r="J137"/>
  <c r="J135"/>
  <c i="3" r="BK124"/>
  <c r="J123"/>
  <c i="4" r="BK233"/>
  <c r="J218"/>
  <c r="BK237"/>
  <c r="J202"/>
  <c r="BK172"/>
  <c r="J167"/>
  <c r="BK244"/>
  <c r="J232"/>
  <c r="BK217"/>
  <c r="J198"/>
  <c r="J235"/>
  <c r="J229"/>
  <c r="J216"/>
  <c r="J143"/>
  <c r="BK219"/>
  <c r="BK204"/>
  <c r="BK198"/>
  <c r="J177"/>
  <c r="BK160"/>
  <c r="BK152"/>
  <c r="J140"/>
  <c r="J182"/>
  <c r="J169"/>
  <c r="J151"/>
  <c r="BK135"/>
  <c r="BK150"/>
  <c r="BK137"/>
  <c r="BK181"/>
  <c r="BK151"/>
  <c i="5" r="J171"/>
  <c r="BK164"/>
  <c r="J160"/>
  <c r="BK146"/>
  <c r="BK141"/>
  <c r="J133"/>
  <c r="J176"/>
  <c r="BK167"/>
  <c r="J157"/>
  <c r="J147"/>
  <c r="BK135"/>
  <c r="J163"/>
  <c r="J145"/>
  <c r="J140"/>
  <c r="BK130"/>
  <c i="6" r="BK280"/>
  <c r="J267"/>
  <c r="J255"/>
  <c r="J240"/>
  <c r="BK216"/>
  <c r="J204"/>
  <c r="BK175"/>
  <c r="J161"/>
  <c r="BK279"/>
  <c r="J275"/>
  <c r="BK248"/>
  <c r="J222"/>
  <c r="J188"/>
  <c r="BK259"/>
  <c r="J246"/>
  <c r="BK234"/>
  <c r="BK210"/>
  <c r="BK186"/>
  <c r="J174"/>
  <c r="BK160"/>
  <c r="BK148"/>
  <c r="BK255"/>
  <c r="J221"/>
  <c r="BK214"/>
  <c r="BK194"/>
  <c r="BK180"/>
  <c r="BK166"/>
  <c r="J154"/>
  <c r="BK142"/>
  <c i="7" r="J163"/>
  <c r="J144"/>
  <c r="J135"/>
  <c r="J167"/>
  <c r="J149"/>
  <c r="BK150"/>
  <c r="J155"/>
  <c r="BK132"/>
  <c r="J136"/>
  <c r="J133"/>
  <c i="8" r="J172"/>
  <c r="J153"/>
  <c r="J141"/>
  <c r="J127"/>
  <c r="J167"/>
  <c r="BK160"/>
  <c r="J144"/>
  <c r="J142"/>
  <c r="BK131"/>
  <c r="BK169"/>
  <c r="J160"/>
  <c r="J150"/>
  <c r="BK136"/>
  <c i="2" r="J165"/>
  <c r="BK175"/>
  <c r="BK150"/>
  <c r="J152"/>
  <c r="BK142"/>
  <c r="J134"/>
  <c i="1" r="AS94"/>
  <c i="4" r="BK242"/>
  <c r="J222"/>
  <c r="J236"/>
  <c r="J183"/>
  <c r="BK140"/>
  <c r="J144"/>
  <c r="BK208"/>
  <c r="J180"/>
  <c r="J159"/>
  <c r="BK190"/>
  <c r="J172"/>
  <c r="BK156"/>
  <c r="J133"/>
  <c r="J142"/>
  <c r="J179"/>
  <c r="J138"/>
  <c i="5" r="BK169"/>
  <c r="J137"/>
  <c i="6" r="J224"/>
  <c r="J201"/>
  <c r="J186"/>
  <c r="J272"/>
  <c r="BK239"/>
  <c r="J190"/>
  <c r="J156"/>
  <c r="J281"/>
  <c r="J254"/>
  <c r="BK202"/>
  <c r="BK263"/>
  <c r="J239"/>
  <c r="J209"/>
  <c r="BK181"/>
  <c r="BK165"/>
  <c r="BK138"/>
  <c r="BK235"/>
  <c r="J200"/>
  <c r="J179"/>
  <c i="7" r="J156"/>
  <c r="BK152"/>
  <c r="BK141"/>
  <c r="BK139"/>
  <c i="8" r="J174"/>
  <c r="J155"/>
  <c r="J129"/>
  <c r="J168"/>
  <c r="BK148"/>
  <c r="BK137"/>
  <c r="BK171"/>
  <c i="2" r="J171"/>
  <c r="BK157"/>
  <c r="BK177"/>
  <c r="BK167"/>
  <c r="J154"/>
  <c r="BK145"/>
  <c r="J139"/>
  <c r="BK134"/>
  <c r="BK141"/>
  <c i="3" r="J122"/>
  <c r="BK122"/>
  <c i="4" r="J238"/>
  <c r="J230"/>
  <c r="BK214"/>
  <c r="BK230"/>
  <c r="J203"/>
  <c r="BK175"/>
  <c r="J162"/>
  <c r="BK236"/>
  <c r="BK220"/>
  <c r="BK203"/>
  <c r="BK239"/>
  <c r="J215"/>
  <c r="J178"/>
  <c r="BK132"/>
  <c r="BK199"/>
  <c r="BK184"/>
  <c r="BK163"/>
  <c r="BK149"/>
  <c r="J134"/>
  <c r="BK187"/>
  <c r="J171"/>
  <c r="BK143"/>
  <c r="BK154"/>
  <c r="J176"/>
  <c r="BK142"/>
  <c i="5" r="BK174"/>
  <c r="BK166"/>
  <c r="BK147"/>
  <c r="BK138"/>
  <c r="J125"/>
  <c r="J164"/>
  <c r="BK155"/>
  <c r="J132"/>
  <c r="BK165"/>
  <c r="BK153"/>
  <c r="J143"/>
  <c r="BK132"/>
  <c i="6" r="BK286"/>
  <c r="J266"/>
  <c r="BK250"/>
  <c r="J236"/>
  <c r="BK220"/>
  <c r="J180"/>
  <c r="BK169"/>
  <c r="BK154"/>
  <c r="J277"/>
  <c r="BK269"/>
  <c r="BK215"/>
  <c r="BK270"/>
  <c r="BK258"/>
  <c r="J247"/>
  <c r="J219"/>
  <c r="BK206"/>
  <c r="BK188"/>
  <c r="J158"/>
  <c i="7" r="BK157"/>
  <c r="BK163"/>
  <c r="J139"/>
  <c i="8" r="BK152"/>
  <c r="BK134"/>
  <c i="2" l="1" r="T151"/>
  <c i="5" r="P139"/>
  <c r="BK175"/>
  <c r="J175"/>
  <c r="J102"/>
  <c i="2" r="BK140"/>
  <c r="J140"/>
  <c r="J99"/>
  <c r="BK156"/>
  <c r="J156"/>
  <c r="J102"/>
  <c i="4" r="R173"/>
  <c r="T191"/>
  <c r="BK173"/>
  <c r="J173"/>
  <c r="J101"/>
  <c r="T212"/>
  <c r="T211"/>
  <c i="5" r="R152"/>
  <c i="2" r="P140"/>
  <c i="3" r="BK121"/>
  <c r="J121"/>
  <c r="J98"/>
  <c i="2" r="BK146"/>
  <c r="J146"/>
  <c r="J100"/>
  <c r="P156"/>
  <c r="T163"/>
  <c r="T162"/>
  <c i="3" r="R121"/>
  <c r="R120"/>
  <c r="R119"/>
  <c i="4" r="T130"/>
  <c r="T129"/>
  <c r="T128"/>
  <c r="P173"/>
  <c r="P186"/>
  <c r="BK191"/>
  <c r="J191"/>
  <c r="J103"/>
  <c r="P197"/>
  <c r="P196"/>
  <c i="5" r="P152"/>
  <c i="2" r="P130"/>
  <c r="BK151"/>
  <c r="J151"/>
  <c r="J101"/>
  <c r="P173"/>
  <c r="P172"/>
  <c i="3" r="T121"/>
  <c r="T120"/>
  <c r="T119"/>
  <c i="4" r="BK148"/>
  <c r="J148"/>
  <c r="J99"/>
  <c r="R168"/>
  <c r="BK186"/>
  <c r="J186"/>
  <c r="J102"/>
  <c r="R212"/>
  <c r="R211"/>
  <c i="5" r="R139"/>
  <c r="P175"/>
  <c i="6" r="BK244"/>
  <c r="J244"/>
  <c r="J108"/>
  <c i="4" r="P130"/>
  <c r="T173"/>
  <c r="BK197"/>
  <c r="BK196"/>
  <c i="5" r="T139"/>
  <c i="6" r="BK157"/>
  <c r="J157"/>
  <c r="J101"/>
  <c r="P244"/>
  <c i="4" r="BK130"/>
  <c r="J130"/>
  <c r="J98"/>
  <c r="P168"/>
  <c r="R191"/>
  <c i="5" r="BK152"/>
  <c r="J152"/>
  <c r="J100"/>
  <c i="6" r="P157"/>
  <c r="P237"/>
  <c r="R237"/>
  <c r="P229"/>
  <c r="P228"/>
  <c i="5" r="R124"/>
  <c r="R170"/>
  <c i="6" r="BK132"/>
  <c r="J132"/>
  <c r="J98"/>
  <c r="R229"/>
  <c r="R228"/>
  <c r="R244"/>
  <c i="7" r="BK134"/>
  <c r="J134"/>
  <c r="J99"/>
  <c i="2" r="T146"/>
  <c r="R173"/>
  <c r="R172"/>
  <c i="4" r="P148"/>
  <c r="R186"/>
  <c r="R197"/>
  <c r="R196"/>
  <c i="7" r="T134"/>
  <c r="T166"/>
  <c r="T165"/>
  <c i="2" r="R130"/>
  <c i="4" r="R130"/>
  <c r="T168"/>
  <c r="P212"/>
  <c r="P211"/>
  <c i="6" r="P132"/>
  <c r="P131"/>
  <c r="P147"/>
  <c r="BK237"/>
  <c r="J237"/>
  <c r="J106"/>
  <c i="2" r="R146"/>
  <c r="BK163"/>
  <c r="J163"/>
  <c r="J105"/>
  <c i="3" r="P121"/>
  <c r="P120"/>
  <c r="P119"/>
  <c i="1" r="AU96"/>
  <c i="4" r="BK168"/>
  <c r="J168"/>
  <c r="J100"/>
  <c r="BK212"/>
  <c r="J212"/>
  <c r="J108"/>
  <c i="5" r="BK139"/>
  <c r="J139"/>
  <c r="J99"/>
  <c r="R175"/>
  <c i="6" r="BK147"/>
  <c r="J147"/>
  <c r="J100"/>
  <c r="P252"/>
  <c r="P251"/>
  <c i="7" r="R134"/>
  <c r="P162"/>
  <c r="P161"/>
  <c i="5" r="P124"/>
  <c r="BK170"/>
  <c r="J170"/>
  <c r="J101"/>
  <c i="7" r="R127"/>
  <c r="R126"/>
  <c r="R125"/>
  <c r="BK143"/>
  <c r="J143"/>
  <c r="J100"/>
  <c r="BK162"/>
  <c r="J162"/>
  <c r="J103"/>
  <c r="BK166"/>
  <c r="J166"/>
  <c r="J105"/>
  <c i="2" r="R140"/>
  <c r="P151"/>
  <c r="P163"/>
  <c r="P162"/>
  <c i="5" r="T152"/>
  <c i="6" r="R132"/>
  <c r="R131"/>
  <c r="T147"/>
  <c r="R252"/>
  <c r="R251"/>
  <c i="7" r="P127"/>
  <c r="P143"/>
  <c r="P166"/>
  <c r="P165"/>
  <c i="8" r="T126"/>
  <c r="P133"/>
  <c r="BK140"/>
  <c r="J140"/>
  <c r="J101"/>
  <c r="R157"/>
  <c i="2" r="T140"/>
  <c r="T156"/>
  <c r="T173"/>
  <c r="T172"/>
  <c i="4" r="T148"/>
  <c r="T186"/>
  <c r="T197"/>
  <c r="T196"/>
  <c i="5" r="BK124"/>
  <c r="J124"/>
  <c r="J98"/>
  <c r="P170"/>
  <c i="6" r="T132"/>
  <c r="T131"/>
  <c r="R147"/>
  <c r="BK252"/>
  <c r="J252"/>
  <c r="J110"/>
  <c i="7" r="T127"/>
  <c r="T143"/>
  <c r="R162"/>
  <c r="R161"/>
  <c r="R166"/>
  <c r="R165"/>
  <c i="8" r="P126"/>
  <c r="R133"/>
  <c r="T157"/>
  <c i="2" r="T130"/>
  <c r="R151"/>
  <c r="BK173"/>
  <c r="J173"/>
  <c r="J107"/>
  <c i="5" r="T124"/>
  <c r="T175"/>
  <c i="6" r="R157"/>
  <c r="T252"/>
  <c r="T251"/>
  <c i="8" r="R126"/>
  <c r="BK133"/>
  <c r="J133"/>
  <c r="J99"/>
  <c r="BK146"/>
  <c r="J146"/>
  <c r="J102"/>
  <c r="R146"/>
  <c r="BK157"/>
  <c r="J157"/>
  <c r="J103"/>
  <c r="R162"/>
  <c r="R161"/>
  <c i="2" r="BK130"/>
  <c r="J130"/>
  <c r="J98"/>
  <c r="P146"/>
  <c r="R156"/>
  <c r="R163"/>
  <c r="R162"/>
  <c i="4" r="R148"/>
  <c r="P191"/>
  <c i="5" r="T170"/>
  <c i="6" r="T157"/>
  <c r="BK229"/>
  <c r="J229"/>
  <c r="J105"/>
  <c r="T229"/>
  <c r="T228"/>
  <c r="T237"/>
  <c r="T244"/>
  <c i="7" r="BK127"/>
  <c r="J127"/>
  <c r="J98"/>
  <c r="P134"/>
  <c r="R143"/>
  <c r="T162"/>
  <c r="T161"/>
  <c i="8" r="BK126"/>
  <c r="J126"/>
  <c r="J97"/>
  <c r="T133"/>
  <c r="P140"/>
  <c r="R140"/>
  <c r="T140"/>
  <c r="P146"/>
  <c r="T146"/>
  <c r="P157"/>
  <c r="BK162"/>
  <c r="J162"/>
  <c r="J105"/>
  <c r="P162"/>
  <c r="P161"/>
  <c r="T162"/>
  <c r="T161"/>
  <c i="3" r="BK128"/>
  <c r="J128"/>
  <c r="J99"/>
  <c i="2" r="BK160"/>
  <c r="J160"/>
  <c r="J103"/>
  <c i="6" r="BK242"/>
  <c r="J242"/>
  <c r="J107"/>
  <c i="7" r="BK159"/>
  <c r="J159"/>
  <c r="J101"/>
  <c i="6" r="BK226"/>
  <c r="J226"/>
  <c r="J103"/>
  <c i="8" r="BK138"/>
  <c r="J138"/>
  <c r="J100"/>
  <c i="2" r="BK178"/>
  <c r="J178"/>
  <c r="J108"/>
  <c i="4" r="BK194"/>
  <c r="J194"/>
  <c r="J104"/>
  <c i="8" r="J89"/>
  <c r="J91"/>
  <c r="E115"/>
  <c r="BF130"/>
  <c r="BF134"/>
  <c r="BF136"/>
  <c r="BF139"/>
  <c r="BF144"/>
  <c r="BF149"/>
  <c r="BF155"/>
  <c r="BF156"/>
  <c r="BF167"/>
  <c r="BF170"/>
  <c r="BF174"/>
  <c r="BF175"/>
  <c r="F91"/>
  <c r="F92"/>
  <c r="BF127"/>
  <c r="BF128"/>
  <c r="BF129"/>
  <c r="BF131"/>
  <c r="BF137"/>
  <c r="BF141"/>
  <c r="BF142"/>
  <c r="BF143"/>
  <c r="BF145"/>
  <c r="BF148"/>
  <c r="BF151"/>
  <c r="BF152"/>
  <c r="BF154"/>
  <c r="BF160"/>
  <c r="BF163"/>
  <c r="BF164"/>
  <c r="BF165"/>
  <c r="BF166"/>
  <c r="BF168"/>
  <c r="BF169"/>
  <c r="BF171"/>
  <c r="BF172"/>
  <c r="J92"/>
  <c r="BF135"/>
  <c r="BF147"/>
  <c r="BF150"/>
  <c r="BF153"/>
  <c r="BF158"/>
  <c r="BF159"/>
  <c r="BF173"/>
  <c i="7" r="J121"/>
  <c r="BF128"/>
  <c r="BF131"/>
  <c i="6" r="BK251"/>
  <c i="7" r="J92"/>
  <c r="BF132"/>
  <c r="BF138"/>
  <c r="E85"/>
  <c r="F91"/>
  <c r="F92"/>
  <c r="BF130"/>
  <c r="BF135"/>
  <c r="BF141"/>
  <c r="BF145"/>
  <c r="J89"/>
  <c r="BF133"/>
  <c r="BF136"/>
  <c r="BF137"/>
  <c r="BF139"/>
  <c r="BF146"/>
  <c r="BF156"/>
  <c r="BF142"/>
  <c r="BF147"/>
  <c r="BF149"/>
  <c r="BF150"/>
  <c r="BF151"/>
  <c r="BF152"/>
  <c r="BF153"/>
  <c r="BF158"/>
  <c r="BF164"/>
  <c r="BF167"/>
  <c r="BF157"/>
  <c r="BF168"/>
  <c r="BF129"/>
  <c r="BF140"/>
  <c r="BF144"/>
  <c r="BF148"/>
  <c r="BF154"/>
  <c r="BF155"/>
  <c r="BF160"/>
  <c r="BF163"/>
  <c i="5" r="BK123"/>
  <c r="BK122"/>
  <c r="J122"/>
  <c i="6" r="J91"/>
  <c r="J127"/>
  <c r="BF139"/>
  <c r="BF140"/>
  <c r="BF143"/>
  <c r="BF145"/>
  <c r="BF158"/>
  <c r="BF162"/>
  <c r="BF164"/>
  <c r="BF165"/>
  <c r="BF166"/>
  <c r="BF172"/>
  <c r="BF173"/>
  <c r="BF179"/>
  <c r="BF180"/>
  <c r="BF193"/>
  <c r="BF197"/>
  <c r="BF198"/>
  <c r="BF202"/>
  <c r="BF215"/>
  <c r="BF220"/>
  <c r="BF221"/>
  <c r="BF223"/>
  <c r="BF224"/>
  <c r="BF230"/>
  <c r="BF233"/>
  <c r="BF238"/>
  <c r="BF240"/>
  <c r="BF241"/>
  <c r="BF248"/>
  <c r="BF250"/>
  <c r="BF254"/>
  <c r="BF258"/>
  <c r="BF259"/>
  <c r="F91"/>
  <c r="E120"/>
  <c r="BF135"/>
  <c r="BF137"/>
  <c r="BF144"/>
  <c r="BF150"/>
  <c r="BF151"/>
  <c r="BF156"/>
  <c r="BF161"/>
  <c r="BF163"/>
  <c r="BF171"/>
  <c r="BF182"/>
  <c r="BF186"/>
  <c r="BF187"/>
  <c r="BF188"/>
  <c r="BF190"/>
  <c r="BF205"/>
  <c r="BF211"/>
  <c r="BF216"/>
  <c r="BF218"/>
  <c r="BF219"/>
  <c r="BF222"/>
  <c r="BF232"/>
  <c r="BF235"/>
  <c r="BF236"/>
  <c r="BF243"/>
  <c r="BF246"/>
  <c r="BF249"/>
  <c r="BF253"/>
  <c r="BF260"/>
  <c r="BF262"/>
  <c r="BF276"/>
  <c r="BF174"/>
  <c r="BF175"/>
  <c r="BF176"/>
  <c r="BF178"/>
  <c r="BF181"/>
  <c r="BF192"/>
  <c r="BF195"/>
  <c r="BF196"/>
  <c r="BF210"/>
  <c r="BF214"/>
  <c r="BF255"/>
  <c r="BF266"/>
  <c r="BF268"/>
  <c r="BF271"/>
  <c r="BF280"/>
  <c r="BF282"/>
  <c r="BF285"/>
  <c r="F92"/>
  <c r="J124"/>
  <c r="BF134"/>
  <c r="BF136"/>
  <c r="BF152"/>
  <c r="BF154"/>
  <c r="BF155"/>
  <c r="BF160"/>
  <c r="BF168"/>
  <c r="BF169"/>
  <c r="BF170"/>
  <c r="BF184"/>
  <c r="BF199"/>
  <c r="BF201"/>
  <c r="BF203"/>
  <c r="BF206"/>
  <c r="BF208"/>
  <c r="BF209"/>
  <c r="BF213"/>
  <c r="BF227"/>
  <c r="BF247"/>
  <c r="BF257"/>
  <c r="BF263"/>
  <c r="BF264"/>
  <c r="BF267"/>
  <c r="BF273"/>
  <c r="BF275"/>
  <c r="BF278"/>
  <c r="BF281"/>
  <c r="BF283"/>
  <c r="BF286"/>
  <c r="BF133"/>
  <c r="BF138"/>
  <c r="BF141"/>
  <c r="BF142"/>
  <c r="BF148"/>
  <c r="BF149"/>
  <c r="BF153"/>
  <c r="BF159"/>
  <c r="BF167"/>
  <c r="BF177"/>
  <c r="BF183"/>
  <c r="BF185"/>
  <c r="BF189"/>
  <c r="BF191"/>
  <c r="BF194"/>
  <c r="BF200"/>
  <c r="BF204"/>
  <c r="BF207"/>
  <c r="BF212"/>
  <c r="BF217"/>
  <c r="BF231"/>
  <c r="BF234"/>
  <c r="BF239"/>
  <c r="BF245"/>
  <c r="BF256"/>
  <c r="BF261"/>
  <c r="BF265"/>
  <c r="BF269"/>
  <c r="BF270"/>
  <c r="BF272"/>
  <c r="BF274"/>
  <c r="BF277"/>
  <c r="BF279"/>
  <c r="BF284"/>
  <c i="1" r="AZ99"/>
  <c i="4" r="J196"/>
  <c r="J105"/>
  <c i="5" r="J91"/>
  <c r="J92"/>
  <c r="BF127"/>
  <c r="BF132"/>
  <c r="BF135"/>
  <c r="BF138"/>
  <c r="BF145"/>
  <c r="BF147"/>
  <c r="BF151"/>
  <c r="BF154"/>
  <c r="BF156"/>
  <c r="BF158"/>
  <c r="BF159"/>
  <c r="BF160"/>
  <c r="BF163"/>
  <c r="BF166"/>
  <c r="BF167"/>
  <c i="4" r="J197"/>
  <c r="J106"/>
  <c i="5" r="F91"/>
  <c r="F92"/>
  <c r="BF128"/>
  <c r="BF129"/>
  <c r="BF130"/>
  <c r="BF137"/>
  <c r="BF140"/>
  <c r="BF142"/>
  <c r="BF143"/>
  <c r="BF144"/>
  <c r="BF149"/>
  <c r="BF153"/>
  <c r="BF157"/>
  <c r="BF161"/>
  <c r="BF164"/>
  <c r="BF168"/>
  <c r="BF169"/>
  <c r="BF174"/>
  <c r="BF177"/>
  <c i="4" r="BK211"/>
  <c r="J211"/>
  <c r="J107"/>
  <c i="5" r="E85"/>
  <c r="J89"/>
  <c r="BF125"/>
  <c r="BF126"/>
  <c r="BF131"/>
  <c r="BF133"/>
  <c r="BF134"/>
  <c r="BF136"/>
  <c r="BF141"/>
  <c r="BF146"/>
  <c r="BF148"/>
  <c r="BF150"/>
  <c r="BF155"/>
  <c r="BF162"/>
  <c r="BF165"/>
  <c r="BF171"/>
  <c r="BF172"/>
  <c r="BF173"/>
  <c r="BF176"/>
  <c i="4" r="E118"/>
  <c r="F124"/>
  <c r="BF133"/>
  <c r="BF139"/>
  <c r="BF140"/>
  <c r="BF143"/>
  <c r="BF145"/>
  <c r="F92"/>
  <c r="J124"/>
  <c r="BF132"/>
  <c r="BF137"/>
  <c r="BF144"/>
  <c r="BF170"/>
  <c r="BF172"/>
  <c r="J92"/>
  <c r="J122"/>
  <c r="BF136"/>
  <c r="BF152"/>
  <c r="BF153"/>
  <c i="3" r="BK120"/>
  <c r="J120"/>
  <c r="J97"/>
  <c i="4" r="BF134"/>
  <c r="BF142"/>
  <c r="BF155"/>
  <c r="BF167"/>
  <c r="BF169"/>
  <c r="BF177"/>
  <c r="BF187"/>
  <c r="BF190"/>
  <c r="BF147"/>
  <c r="BF150"/>
  <c r="BF154"/>
  <c r="BF157"/>
  <c r="BF158"/>
  <c r="BF160"/>
  <c r="BF176"/>
  <c r="BF179"/>
  <c r="BF181"/>
  <c r="BF183"/>
  <c r="BF185"/>
  <c r="BF195"/>
  <c r="BF199"/>
  <c r="BF204"/>
  <c r="BF192"/>
  <c r="BF193"/>
  <c r="BF200"/>
  <c r="BF203"/>
  <c r="BF208"/>
  <c r="BF215"/>
  <c r="BF220"/>
  <c r="BF131"/>
  <c r="BF135"/>
  <c r="BF141"/>
  <c r="BF146"/>
  <c r="BF149"/>
  <c r="BF162"/>
  <c r="BF165"/>
  <c r="BF171"/>
  <c r="BF174"/>
  <c r="BF178"/>
  <c r="BF198"/>
  <c r="BF210"/>
  <c r="BF213"/>
  <c r="BF217"/>
  <c r="BF224"/>
  <c r="BF223"/>
  <c r="BF227"/>
  <c r="BF230"/>
  <c r="BF234"/>
  <c r="BF238"/>
  <c r="BF239"/>
  <c r="BF243"/>
  <c r="BF244"/>
  <c r="BF180"/>
  <c r="BF188"/>
  <c r="BF189"/>
  <c r="BF202"/>
  <c r="BF214"/>
  <c r="BF218"/>
  <c r="BF222"/>
  <c r="BF228"/>
  <c r="BF231"/>
  <c r="BF232"/>
  <c r="BF233"/>
  <c r="BF237"/>
  <c r="BF242"/>
  <c r="BF138"/>
  <c r="BF151"/>
  <c r="BF156"/>
  <c r="BF159"/>
  <c r="BF161"/>
  <c r="BF163"/>
  <c r="BF164"/>
  <c r="BF166"/>
  <c r="BF175"/>
  <c r="BF182"/>
  <c r="BF184"/>
  <c r="BF201"/>
  <c r="BF205"/>
  <c r="BF206"/>
  <c r="BF207"/>
  <c r="BF209"/>
  <c r="BF216"/>
  <c r="BF229"/>
  <c r="BF246"/>
  <c r="BF219"/>
  <c r="BF221"/>
  <c r="BF225"/>
  <c r="BF226"/>
  <c r="BF235"/>
  <c r="BF236"/>
  <c r="BF240"/>
  <c r="BF241"/>
  <c r="BF245"/>
  <c i="3" r="F115"/>
  <c r="F116"/>
  <c r="BF122"/>
  <c r="E85"/>
  <c r="J89"/>
  <c r="J115"/>
  <c r="J116"/>
  <c r="BF123"/>
  <c r="BF124"/>
  <c r="BF125"/>
  <c r="BF126"/>
  <c r="BF127"/>
  <c r="BF129"/>
  <c i="2" r="BF135"/>
  <c r="BF142"/>
  <c r="E118"/>
  <c r="J125"/>
  <c r="F92"/>
  <c r="BF131"/>
  <c r="J89"/>
  <c r="F124"/>
  <c r="BF143"/>
  <c r="J124"/>
  <c r="BF132"/>
  <c r="BF133"/>
  <c r="BF134"/>
  <c r="BF136"/>
  <c r="BF137"/>
  <c r="BF138"/>
  <c r="BF139"/>
  <c r="BF141"/>
  <c r="BF147"/>
  <c r="BF152"/>
  <c r="BF158"/>
  <c r="BF150"/>
  <c r="BF154"/>
  <c r="BF165"/>
  <c r="BF169"/>
  <c r="BF171"/>
  <c r="BF176"/>
  <c r="BF177"/>
  <c r="BF179"/>
  <c r="BF144"/>
  <c r="BF145"/>
  <c r="BF148"/>
  <c r="BF149"/>
  <c r="BF153"/>
  <c r="BF155"/>
  <c r="BF157"/>
  <c r="BF159"/>
  <c r="BF161"/>
  <c r="BF164"/>
  <c r="BF166"/>
  <c r="BF167"/>
  <c r="BF168"/>
  <c r="BF170"/>
  <c r="BF174"/>
  <c r="BF175"/>
  <c r="F37"/>
  <c i="1" r="BD95"/>
  <c i="6" r="F36"/>
  <c i="1" r="BC99"/>
  <c i="3" r="J33"/>
  <c i="1" r="AV96"/>
  <c i="4" r="F36"/>
  <c i="1" r="BC97"/>
  <c i="2" r="F35"/>
  <c i="1" r="BB95"/>
  <c i="5" r="F37"/>
  <c i="1" r="BD98"/>
  <c i="8" r="F33"/>
  <c i="1" r="AZ101"/>
  <c i="2" r="F36"/>
  <c i="1" r="BC95"/>
  <c i="5" r="J33"/>
  <c i="1" r="AV98"/>
  <c i="8" r="F35"/>
  <c i="1" r="BB101"/>
  <c i="3" r="F35"/>
  <c i="1" r="BB96"/>
  <c i="4" r="F33"/>
  <c i="1" r="AZ97"/>
  <c i="6" r="F37"/>
  <c i="1" r="BD99"/>
  <c i="7" r="J33"/>
  <c i="1" r="AV100"/>
  <c i="7" r="F33"/>
  <c i="1" r="AZ100"/>
  <c i="2" r="F33"/>
  <c i="1" r="AZ95"/>
  <c i="6" r="J33"/>
  <c i="1" r="AV99"/>
  <c i="7" r="F35"/>
  <c i="1" r="BB100"/>
  <c i="2" r="J33"/>
  <c i="1" r="AV95"/>
  <c i="5" r="F35"/>
  <c i="1" r="BB98"/>
  <c i="8" r="F36"/>
  <c i="1" r="BC101"/>
  <c i="5" r="F36"/>
  <c i="1" r="BC98"/>
  <c i="8" r="J33"/>
  <c i="1" r="AV101"/>
  <c i="6" r="F35"/>
  <c i="1" r="BB99"/>
  <c i="5" r="J30"/>
  <c i="7" r="F36"/>
  <c i="1" r="BC100"/>
  <c i="8" r="F37"/>
  <c i="1" r="BD101"/>
  <c i="3" r="F37"/>
  <c i="1" r="BD96"/>
  <c i="4" r="F37"/>
  <c i="1" r="BD97"/>
  <c i="3" r="F36"/>
  <c i="1" r="BC96"/>
  <c i="5" r="F33"/>
  <c i="1" r="AZ98"/>
  <c i="7" r="F37"/>
  <c i="1" r="BD100"/>
  <c i="3" r="F33"/>
  <c i="1" r="AZ96"/>
  <c i="4" r="F35"/>
  <c i="1" r="BB97"/>
  <c i="4" r="J33"/>
  <c i="1" r="AV97"/>
  <c i="2" l="1" r="T129"/>
  <c r="T128"/>
  <c i="6" r="T146"/>
  <c i="5" r="T123"/>
  <c r="T122"/>
  <c i="7" r="P126"/>
  <c r="P125"/>
  <c i="1" r="AU100"/>
  <c i="6" r="P146"/>
  <c r="P130"/>
  <c i="1" r="AU99"/>
  <c i="8" r="R132"/>
  <c i="5" r="P123"/>
  <c r="P122"/>
  <c i="1" r="AU98"/>
  <c i="2" r="R129"/>
  <c r="R128"/>
  <c i="5" r="R123"/>
  <c r="R122"/>
  <c i="8" r="T132"/>
  <c r="T125"/>
  <c i="4" r="R129"/>
  <c r="R128"/>
  <c r="P129"/>
  <c r="P128"/>
  <c i="1" r="AU97"/>
  <c i="8" r="R125"/>
  <c i="2" r="P129"/>
  <c r="P128"/>
  <c i="1" r="AU95"/>
  <c i="7" r="T126"/>
  <c r="T125"/>
  <c i="6" r="T130"/>
  <c r="R146"/>
  <c r="R130"/>
  <c i="8" r="P132"/>
  <c r="P125"/>
  <c i="1" r="AU101"/>
  <c i="2" r="BK129"/>
  <c r="J129"/>
  <c r="J97"/>
  <c r="BK172"/>
  <c r="J172"/>
  <c r="J106"/>
  <c i="4" r="BK129"/>
  <c r="J129"/>
  <c r="J97"/>
  <c i="2" r="BK162"/>
  <c r="J162"/>
  <c r="J104"/>
  <c i="6" r="BK228"/>
  <c r="J228"/>
  <c r="J104"/>
  <c r="BK146"/>
  <c r="J146"/>
  <c r="J99"/>
  <c r="BK225"/>
  <c r="J225"/>
  <c r="J102"/>
  <c r="BK131"/>
  <c r="J131"/>
  <c r="J97"/>
  <c i="7" r="BK126"/>
  <c r="J126"/>
  <c r="J97"/>
  <c r="BK161"/>
  <c r="J161"/>
  <c r="J102"/>
  <c r="BK165"/>
  <c r="J165"/>
  <c r="J104"/>
  <c i="8" r="BK132"/>
  <c r="J132"/>
  <c r="J98"/>
  <c r="BK161"/>
  <c r="J161"/>
  <c r="J104"/>
  <c i="6" r="J251"/>
  <c r="J109"/>
  <c i="1" r="AG98"/>
  <c i="5" r="J96"/>
  <c r="J123"/>
  <c r="J97"/>
  <c i="3" r="BK119"/>
  <c r="J119"/>
  <c r="J96"/>
  <c i="7" r="F34"/>
  <c i="1" r="BA100"/>
  <c i="4" r="F34"/>
  <c i="1" r="BA97"/>
  <c i="7" r="J34"/>
  <c i="1" r="AW100"/>
  <c r="AT100"/>
  <c i="5" r="F34"/>
  <c i="1" r="BA98"/>
  <c i="2" r="J34"/>
  <c i="1" r="AW95"/>
  <c r="AT95"/>
  <c i="4" r="J34"/>
  <c i="1" r="AW97"/>
  <c r="AT97"/>
  <c i="3" r="J34"/>
  <c i="1" r="AW96"/>
  <c r="AT96"/>
  <c r="BB94"/>
  <c r="AX94"/>
  <c r="AZ94"/>
  <c r="AV94"/>
  <c r="AK29"/>
  <c i="5" r="J34"/>
  <c i="1" r="AW98"/>
  <c r="AT98"/>
  <c r="AN98"/>
  <c i="3" r="F34"/>
  <c i="1" r="BA96"/>
  <c r="BC94"/>
  <c r="AY94"/>
  <c r="BD94"/>
  <c r="W33"/>
  <c i="6" r="J34"/>
  <c i="1" r="AW99"/>
  <c r="AT99"/>
  <c i="2" r="F34"/>
  <c i="1" r="BA95"/>
  <c i="6" r="F34"/>
  <c i="1" r="BA99"/>
  <c i="8" r="F34"/>
  <c i="1" r="BA101"/>
  <c i="8" r="J34"/>
  <c i="1" r="AW101"/>
  <c r="AT101"/>
  <c i="8" l="1" r="BK125"/>
  <c r="J125"/>
  <c i="4" r="BK128"/>
  <c r="J128"/>
  <c i="2" r="BK128"/>
  <c r="J128"/>
  <c r="J96"/>
  <c i="7" r="BK125"/>
  <c r="J125"/>
  <c r="J96"/>
  <c i="6" r="BK130"/>
  <c r="J130"/>
  <c i="5" r="J39"/>
  <c i="1" r="AU94"/>
  <c i="4" r="J30"/>
  <c i="1" r="AG97"/>
  <c i="3" r="J30"/>
  <c i="1" r="AG96"/>
  <c r="W32"/>
  <c r="BA94"/>
  <c r="AW94"/>
  <c r="AK30"/>
  <c r="W31"/>
  <c i="8" r="J30"/>
  <c i="1" r="AG101"/>
  <c i="6" r="J30"/>
  <c i="1" r="AG99"/>
  <c r="W29"/>
  <c i="8" l="1" r="J39"/>
  <c i="6" r="J39"/>
  <c i="4" r="J39"/>
  <c i="6" r="J96"/>
  <c i="4" r="J96"/>
  <c i="8" r="J96"/>
  <c i="3" r="J39"/>
  <c i="1" r="AN96"/>
  <c r="AN97"/>
  <c r="AN99"/>
  <c r="AN101"/>
  <c i="7" r="J30"/>
  <c i="1" r="AG100"/>
  <c r="W30"/>
  <c r="AT94"/>
  <c i="2" r="J30"/>
  <c i="1" r="AG95"/>
  <c i="7" l="1" r="J39"/>
  <c i="2" r="J39"/>
  <c i="1" r="AN100"/>
  <c r="AN95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<sst xmlns="http://schemas.openxmlformats.org/spreadsheetml/2006/main">
  <si>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</si>
  <si>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</si>
  <si>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</si>
  <si>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</si>
  <si>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{0889eebb-5c4b-4b5f-a678-c6f548f8fd92}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</si>
  <si>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</si>
  <si>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</si>
  <si>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</si>
  <si>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</si>
  <si>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</si>
  <si>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</si>
  <si>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</si>
  <si>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</si>
  <si>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JP202601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</si>
  <si>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</si>
  <si>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</si>
  <si>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Výstavba a modernizácia športového arálu Partizán Bardejov</t>
  </si>
  <si>
    <t>JKSO:</t>
  </si>
  <si>
    <t>ČS:</t>
  </si>
  <si>
    <t>Miesto:</t>
  </si>
  <si>
    <t>Bardejov</t>
  </si>
  <si>
    <t>Dátum:</t>
  </si>
  <si>
    <t>15. 1. 2026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</si>
  <si>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</si>
  <si>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</si>
  <si>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</si>
  <si>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</si>
  <si>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</si>
  <si>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</si>
  <si>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</si>
  <si>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</si>
  <si>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</si>
  <si>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</si>
  <si>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</si>
  <si>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</si>
  <si>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</si>
  <si>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</si>
  <si>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</si>
  <si>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</si>
  <si>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</si>
  <si>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</si>
  <si>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</si>
  <si>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</si>
  <si>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</si>
  <si>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</si>
  <si>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</si>
  <si>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</si>
  <si>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</si>
  <si>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</si>
  <si>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</si>
  <si>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</si>
  <si>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</si>
  <si>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</si>
  <si>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</si>
  <si>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</si>
  <si>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</si>
  <si>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</si>
  <si>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</si>
  <si>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</si>
  <si>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</si>
  <si>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</si>
  <si>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</si>
  <si>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</si>
  <si>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</si>
  <si>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</si>
  <si>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</si>
  <si>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</si>
  <si>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</si>
  <si>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</si>
  <si>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</si>
  <si>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</si>
  <si>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</si>
  <si>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</si>
  <si>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</si>
  <si>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</si>
  <si>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</si>
  <si>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</si>
  <si>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</si>
  <si>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SO-01.1</t>
  </si>
  <si>
    <t>Zariadenie a oplotenie ihriska UT</t>
  </si>
  <si>
    <t>STA</t>
  </si>
  <si>
    <t>1</t>
  </si>
  <si>
    <t>{a4ec4d6b-df2e-468d-9cc2-e1a3653077b0}</t>
  </si>
  <si>
    <t>SO-01.2</t>
  </si>
  <si>
    <t>Výmena osvetlenia UT</t>
  </si>
  <si>
    <t>{c18b2a50-3e4b-4e93-9168-446c902d319e}</t>
  </si>
  <si>
    <t>SO-02.1</t>
  </si>
  <si>
    <t xml:space="preserve">Výstavba multifunkčného ihiska 50x30m </t>
  </si>
  <si>
    <t>{b5751cce-5378-4260-af7c-081cf49468a0}</t>
  </si>
  <si>
    <t>SO-02.2</t>
  </si>
  <si>
    <t>Výstavba tréningovej plochy</t>
  </si>
  <si>
    <t>{27f886c6-0a43-4835-90e0-06c9056ac584}</t>
  </si>
  <si>
    <t>SO-03.1</t>
  </si>
  <si>
    <t>Rekonštrukcia futbalového ihriska ´´Škvara´´</t>
  </si>
  <si>
    <t>{87ea4fde-83b2-4481-aa91-6b411bf2ec70}</t>
  </si>
  <si>
    <t>SO-03.2</t>
  </si>
  <si>
    <t>Tribúna 108 miest pre divákov + chodník</t>
  </si>
  <si>
    <t>{367f9eb5-22b4-4402-96f4-4647a54c8945}</t>
  </si>
  <si>
    <t>SO-03.3</t>
  </si>
  <si>
    <t>Šatne - prezliekarne</t>
  </si>
  <si>
    <t>{8b648c40-8476-417f-8ebd-b88a619aad1c}</t>
  </si>
  <si>
    <t>KRYCÍ LIST ROZPOČTU</t>
  </si>
  <si>
    <t>Objekt:</t>
  </si>
  <si>
    <t>SO-01.1 - Zariadenie a oplotenie ihriska UT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</si>
  <si>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</si>
  <si>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</si>
  <si>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</si>
  <si>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</si>
  <si>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</si>
  <si>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</si>
  <si>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</si>
  <si>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</si>
  <si>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</si>
  <si>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</si>
  <si>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</si>
  <si>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</si>
  <si>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</si>
  <si>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</si>
  <si>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M - Práce a dodávky M</t>
  </si>
  <si>
    <t xml:space="preserve">    43-M - Montáž oceľových konštrukcií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</si>
  <si>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</si>
  <si>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</si>
  <si>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</si>
  <si>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</si>
  <si>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</si>
  <si>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</si>
  <si>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</si>
  <si>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</si>
  <si>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</si>
  <si>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</si>
  <si>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</si>
  <si>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</si>
  <si>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</si>
  <si>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</si>
  <si>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</si>
  <si>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</si>
  <si>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</si>
  <si>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</si>
  <si>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</si>
  <si>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</si>
  <si>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</si>
  <si>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</si>
  <si>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</si>
  <si>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131211101.S</t>
  </si>
  <si>
    <t xml:space="preserve">Hĺbenie jám v  hornine tr.3 súdržných - ručným náradím</t>
  </si>
  <si>
    <t>3</t>
  </si>
  <si>
    <t>131211119.S</t>
  </si>
  <si>
    <t>Príplatok za lepivosť pri hĺbení jám ručným náradím v hornine tr. 3</t>
  </si>
  <si>
    <t>6</t>
  </si>
  <si>
    <t>162201102.S</t>
  </si>
  <si>
    <t>Vodorovné premiestnenie výkopku z horniny 1-4 nad 20-50m</t>
  </si>
  <si>
    <t>8</t>
  </si>
  <si>
    <t>5</t>
  </si>
  <si>
    <t>162401102.S</t>
  </si>
  <si>
    <t xml:space="preserve">Vodorovné premiestnenie výkopku  po spevnenej ceste z  horniny tr.1-4, do 100 m3 na vzdialenosť do 2000 m</t>
  </si>
  <si>
    <t>10</t>
  </si>
  <si>
    <t>167101101.S</t>
  </si>
  <si>
    <t>Nakladanie neuľahnutého výkopku z hornín tr.1-4 do 100 m3</t>
  </si>
  <si>
    <t>12</t>
  </si>
  <si>
    <t>7</t>
  </si>
  <si>
    <t>171201201.S</t>
  </si>
  <si>
    <t>Uloženie sypaniny na skládky do 100 m3</t>
  </si>
  <si>
    <t>14</t>
  </si>
  <si>
    <t>171209002.S</t>
  </si>
  <si>
    <t>Poplatok za skládku - zemina a kamenivo (17 05) ostatné</t>
  </si>
  <si>
    <t>t</t>
  </si>
  <si>
    <t>16</t>
  </si>
  <si>
    <t>9</t>
  </si>
  <si>
    <t>181101102.S</t>
  </si>
  <si>
    <t>Úprava pláne v zárezoch v hornine 1-4 so zhutnením</t>
  </si>
  <si>
    <t>m2</t>
  </si>
  <si>
    <t>18</t>
  </si>
  <si>
    <t>Zakladanie</t>
  </si>
  <si>
    <t>273313611.S</t>
  </si>
  <si>
    <t>Betón základových dosiek, prostý tr. C 16/20</t>
  </si>
  <si>
    <t>20</t>
  </si>
  <si>
    <t>11</t>
  </si>
  <si>
    <t>273351217.S</t>
  </si>
  <si>
    <t>Debnenie stien základových dosiek, zhotovenie-tradičné</t>
  </si>
  <si>
    <t>22</t>
  </si>
  <si>
    <t>273351218.S</t>
  </si>
  <si>
    <t>Debnenie stien základových dosiek, odstránenie-tradičné</t>
  </si>
  <si>
    <t>24</t>
  </si>
  <si>
    <t>13</t>
  </si>
  <si>
    <t>273362021.S</t>
  </si>
  <si>
    <t>Výstuž základových dosiek zo zvár. sietí KARI</t>
  </si>
  <si>
    <t>26</t>
  </si>
  <si>
    <t>275313611.S</t>
  </si>
  <si>
    <t>Betón základových pätiek, prostý tr. C 16/20</t>
  </si>
  <si>
    <t>28</t>
  </si>
  <si>
    <t>Zvislé a kompletné konštrukcie</t>
  </si>
  <si>
    <t>15</t>
  </si>
  <si>
    <t>338171213.S</t>
  </si>
  <si>
    <t>Osadzovanie stĺpika pre pletivové panelové ploty s výškou do 2 m s betónovým panelom</t>
  </si>
  <si>
    <t>ks</t>
  </si>
  <si>
    <t>30</t>
  </si>
  <si>
    <t>M</t>
  </si>
  <si>
    <t>553510009850.S</t>
  </si>
  <si>
    <t>Držiak podhrabovej dosky pozinkovaný kov Kovový držiak podhrabovej dosky priebežný 30cm</t>
  </si>
  <si>
    <t>32</t>
  </si>
  <si>
    <t>17</t>
  </si>
  <si>
    <t>553510029800.S</t>
  </si>
  <si>
    <t>Stĺpik, výška 2 m, poplastovaný na pozinkovanej oceli, pre panelový plotový systém</t>
  </si>
  <si>
    <t>34</t>
  </si>
  <si>
    <t>592330003110.S</t>
  </si>
  <si>
    <t>Panel betónový, podhrabová doska pre oplotenie z pletiva, 2500x300x50 mm</t>
  </si>
  <si>
    <t>36</t>
  </si>
  <si>
    <t>Komunikácie</t>
  </si>
  <si>
    <t>19</t>
  </si>
  <si>
    <t>564730211.S</t>
  </si>
  <si>
    <t>Podklad alebo kryt z kameniva hrubého drveného veľ. 16-32 mm s rozprestretím a zhutnením hr. 100 mm</t>
  </si>
  <si>
    <t>38</t>
  </si>
  <si>
    <t>564752111.S</t>
  </si>
  <si>
    <t>Podklad alebo kryt z kameniva hrubého drveného veľ. 32-63 mm (vibr.štrk) po zhut.hr. 150 mm</t>
  </si>
  <si>
    <t>40</t>
  </si>
  <si>
    <t>21</t>
  </si>
  <si>
    <t>596911142.S</t>
  </si>
  <si>
    <t>Kladenie betónovej zámkovej dlažby komunikácií pre peších hr. 60 mm pre peších nad 50 do 100 m2 so zriadením lôžka z kameniva hr. 30 mm</t>
  </si>
  <si>
    <t>42</t>
  </si>
  <si>
    <t>592460008100.S</t>
  </si>
  <si>
    <t>Dlažba betónová škárová začiatočná, rozmer 200x165x60 mm, prírodná</t>
  </si>
  <si>
    <t>44</t>
  </si>
  <si>
    <t>Ostatné konštrukcie a práce-búranie</t>
  </si>
  <si>
    <t>916561112</t>
  </si>
  <si>
    <t>Osadenie obrubníka betónového s oporou z betónu prostého tr. C 16/20 do lôžka</t>
  </si>
  <si>
    <t>m</t>
  </si>
  <si>
    <t>46</t>
  </si>
  <si>
    <t>592174602</t>
  </si>
  <si>
    <t xml:space="preserve">Obrubník betónový záhonový  ABO 100x5x20 cm</t>
  </si>
  <si>
    <t>kus</t>
  </si>
  <si>
    <t>48</t>
  </si>
  <si>
    <t>25</t>
  </si>
  <si>
    <t>979082212.S</t>
  </si>
  <si>
    <t>Vodorovná doprava sutiny po suchu s naložením a so zložením na vzdialenosť do 50 m</t>
  </si>
  <si>
    <t>50</t>
  </si>
  <si>
    <t>99</t>
  </si>
  <si>
    <t>Presun hmôt HSV</t>
  </si>
  <si>
    <t>998222011.S</t>
  </si>
  <si>
    <t>Presun hmôt pre pozemné komunikácie s krytom z kameniva (8222, 8225) akejkoľvek dĺžky objektu</t>
  </si>
  <si>
    <t>52</t>
  </si>
  <si>
    <t>PSV</t>
  </si>
  <si>
    <t>Práce a dodávky PSV</t>
  </si>
  <si>
    <t>767</t>
  </si>
  <si>
    <t>Konštrukcie doplnkové kovové</t>
  </si>
  <si>
    <t>27</t>
  </si>
  <si>
    <t>767340111</t>
  </si>
  <si>
    <t>Montáž prefabrikovanej oceľovej garáže, na vopred pripravenú základovú dosku, podľa PD</t>
  </si>
  <si>
    <t>54</t>
  </si>
  <si>
    <t>553580007801</t>
  </si>
  <si>
    <t>Garáž oceľová prefabrikovaná lxšxv 5,00x3,00x2,50 m, rovná strecha, strešná krytina trapézový plech, farba antracit</t>
  </si>
  <si>
    <t>56</t>
  </si>
  <si>
    <t>29</t>
  </si>
  <si>
    <t>767914130.S</t>
  </si>
  <si>
    <t>Montáž oplotenia rámového, na oceľové stĺpiky, vo výške nad 1,5 do 2,0 m</t>
  </si>
  <si>
    <t>58</t>
  </si>
  <si>
    <t>553510025000.S</t>
  </si>
  <si>
    <t>Panel pre panelový plotový systém, veľkosť oka 200x50 mm, vxl 1,8x2,48 m, poplastovaný na pozinkovanej oceli</t>
  </si>
  <si>
    <t>60</t>
  </si>
  <si>
    <t>31</t>
  </si>
  <si>
    <t>767914831</t>
  </si>
  <si>
    <t xml:space="preserve">Demontáž oplotenia strojového na oceľové stĺpiky, výšky nad 1 do 2 m, vrátane stĺpikov oplotenia  -0,00900t</t>
  </si>
  <si>
    <t>62</t>
  </si>
  <si>
    <t>767920010.S</t>
  </si>
  <si>
    <t>Montáž vrát a vrátok k panelovému oploteniu osadzovaných na stĺpiky oceľové, s plochou jednotlivo do 2 m2</t>
  </si>
  <si>
    <t>64</t>
  </si>
  <si>
    <t>33</t>
  </si>
  <si>
    <t>553510010540.S</t>
  </si>
  <si>
    <t>Bránka jednokrídlová, šxv 1,0x1,8 m, úprava Zn+PVC, výplň jokel 25x25 mm, farba RAL</t>
  </si>
  <si>
    <t>66</t>
  </si>
  <si>
    <t>998767101.S</t>
  </si>
  <si>
    <t>Presun hmôt pre kovové stavebné doplnkové konštrukcie v objektoch výšky do 6 m</t>
  </si>
  <si>
    <t>68</t>
  </si>
  <si>
    <t>Práce a dodávky M</t>
  </si>
  <si>
    <t>43-M</t>
  </si>
  <si>
    <t>Montáž oceľových konštrukcií</t>
  </si>
  <si>
    <t>35</t>
  </si>
  <si>
    <t>55385E11</t>
  </si>
  <si>
    <t>Trojradova tribuna pre 72 divákov , poloblukové prestrešenie komôrkovým polykarbonátom, oceľová konš. Zinkovaná, podlaha z roštov, vrátane nastupných schodísk, ochranné zabradlie zinkované</t>
  </si>
  <si>
    <t>256</t>
  </si>
  <si>
    <t>70</t>
  </si>
  <si>
    <t>55385E12</t>
  </si>
  <si>
    <t>D+M Kontajnerový šatňový systém. Kontajner A90 antracit 2x šatňa + hygiena</t>
  </si>
  <si>
    <t>72</t>
  </si>
  <si>
    <t>37</t>
  </si>
  <si>
    <t>4308610041</t>
  </si>
  <si>
    <t>Presun hmôt pre oceľové konštrukcie</t>
  </si>
  <si>
    <t>kg</t>
  </si>
  <si>
    <t>74</t>
  </si>
  <si>
    <t>SP-01011</t>
  </si>
  <si>
    <t>D+M Plastové sedadlo pre športoviská WO-06, Polypropylén, dvojitá zadná stena, výška opierky 325 mm, alebo evivalent</t>
  </si>
  <si>
    <t>76</t>
  </si>
  <si>
    <t>HZS</t>
  </si>
  <si>
    <t>Hodinové zúčtovacie sadzby</t>
  </si>
  <si>
    <t>39</t>
  </si>
  <si>
    <t>55385E11-M</t>
  </si>
  <si>
    <t>Stavebno montážne práce, montáž oceľovej tribúny s poloblukovým prestrešením</t>
  </si>
  <si>
    <t>sub</t>
  </si>
  <si>
    <t>262144</t>
  </si>
  <si>
    <t>78</t>
  </si>
  <si>
    <t>SO-01.2 - Výmena osvetlenia UT</t>
  </si>
  <si>
    <t xml:space="preserve">    21-M - Elektromontáže</t>
  </si>
  <si>
    <t xml:space="preserve">    95-M - Revízie</t>
  </si>
  <si>
    <t>21-M</t>
  </si>
  <si>
    <t>Elektromontáže</t>
  </si>
  <si>
    <t>210201965</t>
  </si>
  <si>
    <t>Montáž svietidla na stožiar nad 10 kg</t>
  </si>
  <si>
    <t>348320001349</t>
  </si>
  <si>
    <t>LED svietidlo priemyselné stožiarové, Flood Light Max 1200 W, alebo ekviavlent</t>
  </si>
  <si>
    <t>348320001349.1</t>
  </si>
  <si>
    <t>Napájací zdroj k LED svietidlu Flood Light Max Supply, alebo evivalent</t>
  </si>
  <si>
    <t>210201966</t>
  </si>
  <si>
    <t>Oživenie a spustenie do prevádzky</t>
  </si>
  <si>
    <t>210964426</t>
  </si>
  <si>
    <t xml:space="preserve">Demontáž do sute - svietidla zo stožiara nad 10 kg vrátane odpojenia   -0,02000 t</t>
  </si>
  <si>
    <t>998921203.S</t>
  </si>
  <si>
    <t>Presun hmôt pre montáž silnoprúdových rozvodov a zariadení v stavbe (objekte) výšky nad 7 do 24 m</t>
  </si>
  <si>
    <t>%</t>
  </si>
  <si>
    <t>95-M</t>
  </si>
  <si>
    <t>Revízie</t>
  </si>
  <si>
    <t>950103003.1</t>
  </si>
  <si>
    <t>Revízia osvetlenia, El. inšt. kontrola stavu el. okruhu vrátane inštal., ovládacích a istiacich prvkov, ale bez pripoj. spotrebičov</t>
  </si>
  <si>
    <t xml:space="preserve">SO-02.1 - Výstavba multifunkčného ihiska 50x30m </t>
  </si>
  <si>
    <t xml:space="preserve">    8 - Rúrové vedenie</t>
  </si>
  <si>
    <t>121101111</t>
  </si>
  <si>
    <t>Odstránenie ornice s vodor. premiestn. na hromady, so zložením na vzdialenosť do 100 m a do 100m3</t>
  </si>
  <si>
    <t>122101101.S</t>
  </si>
  <si>
    <t>Odkopávka a prekopávka nezapažená v horninách 1-2 do 100 m3</t>
  </si>
  <si>
    <t>131201101.S</t>
  </si>
  <si>
    <t>Výkop nezapaženej vsakovacej jamy v hornine 3, do 100 m3</t>
  </si>
  <si>
    <t>-976322058</t>
  </si>
  <si>
    <t xml:space="preserve">Hĺbenie jám pätiek a rýh v  hornine tr.3 súdržných</t>
  </si>
  <si>
    <t>132201101.S</t>
  </si>
  <si>
    <t>Výkop ryhy do šírky 600 mm v horn.3 do 100 m3 (drenáž)</t>
  </si>
  <si>
    <t>132201109.S</t>
  </si>
  <si>
    <t>Príplatok k cene za lepivosť pri hĺbení rýh šírky do 600 mm zapažených i nezapažených s urovnaním dna v hornine 3</t>
  </si>
  <si>
    <t>162501122.S</t>
  </si>
  <si>
    <t>Vodorovné premiestnenie výkopku z horniny tr.1-4, nad 100 do 1000 m3 na vzdialenosť do 300 m</t>
  </si>
  <si>
    <t>162501123.S</t>
  </si>
  <si>
    <t>Vodorovné premiestnenie výkopku ornice po spevnenej ceste z horniny tr.1-4, nad 100 do 1000 m3, príplatok k cene za každých ďalšich a začatých 1000 m</t>
  </si>
  <si>
    <t>171151101</t>
  </si>
  <si>
    <t>Ručné hutnenie umelej trávy malým valcom do 80kg</t>
  </si>
  <si>
    <t>Uloženie zeminy v rámci areálu na vyrovnanie ostatných plôch</t>
  </si>
  <si>
    <t>27536y2521.1</t>
  </si>
  <si>
    <t>Zabetonovanie kotevných puzdier pre futbalové bránky do základových pätiek</t>
  </si>
  <si>
    <t>55343000861.3</t>
  </si>
  <si>
    <t xml:space="preserve">Púzdro pre futbalovú bránku  - kotevné púzdro, Hliník, osadenie do betónu</t>
  </si>
  <si>
    <t>979081111</t>
  </si>
  <si>
    <t>Odvoz zeminy v rámci areálu do 1 km</t>
  </si>
  <si>
    <t>175101101.S</t>
  </si>
  <si>
    <t>Obsyp potrubia z vhodných hornín 1 až 4 bez prehodenia sypaniny</t>
  </si>
  <si>
    <t>181201102.S</t>
  </si>
  <si>
    <t>Úprava pláne v násypoch v hornine 1-4 so zhutnením 1m okolo ihriska</t>
  </si>
  <si>
    <t>211521141.S</t>
  </si>
  <si>
    <t>Výplň vsakovacích jám kamenivom hrubým drveným frakcie 63-125 mm</t>
  </si>
  <si>
    <t>-102663812</t>
  </si>
  <si>
    <t>211971110.S</t>
  </si>
  <si>
    <t xml:space="preserve">Zhotovenie opláštenia drenáže a  výplne z geotextílie + vsakovacia jama</t>
  </si>
  <si>
    <t>693110002000.S</t>
  </si>
  <si>
    <t>Geotextília polypropylénová netkaná 100 g/m2</t>
  </si>
  <si>
    <t>212752125</t>
  </si>
  <si>
    <t>Trativody montáž tvarovky odbočky</t>
  </si>
  <si>
    <t>2867103240</t>
  </si>
  <si>
    <t>Drenážna tvarovka odbočka 160/110</t>
  </si>
  <si>
    <t>212752211.S</t>
  </si>
  <si>
    <t>Montáž trativodu z drenážnych rúr PVC, tunelového tvaru so štrkovým lôžkom v otvorenom výkope, SN 8, DN 100</t>
  </si>
  <si>
    <t>286120012210.S</t>
  </si>
  <si>
    <t>Rúra drenážna tunelového tvaru DN 100, perforovaná</t>
  </si>
  <si>
    <t>212752212</t>
  </si>
  <si>
    <t>Montáž trativodu z drenážnych rúr PVC, tunelového tvaru DN 150 mm, , so štrkovým lôžkom v otvorenom výkope</t>
  </si>
  <si>
    <t>286120012220.S</t>
  </si>
  <si>
    <t>Rúra drenážna tunelového tvaru DN 150, perforovaná</t>
  </si>
  <si>
    <t>271571111</t>
  </si>
  <si>
    <t>Zrovnavacia vrstva pod geotextíliu z fr.4/8</t>
  </si>
  <si>
    <t>275351217</t>
  </si>
  <si>
    <t>Debnenie základových pätiek, zhotovenie-tradičné</t>
  </si>
  <si>
    <t>275351218</t>
  </si>
  <si>
    <t>Debnenie základových pätiek, odstránenie-tradičné</t>
  </si>
  <si>
    <t>275361821</t>
  </si>
  <si>
    <t>Výstuž základových pätiek z ocele 10505</t>
  </si>
  <si>
    <t>275362521</t>
  </si>
  <si>
    <t>Zabetonovanie kotevných puzdier a platní do základových pätiek</t>
  </si>
  <si>
    <t>55343000861.4</t>
  </si>
  <si>
    <t>Kotevná puzdro systému, oceľ, žiarovo zinkovaná, montážne skrutky</t>
  </si>
  <si>
    <t>289971221</t>
  </si>
  <si>
    <t>Zhotovenie vrstvy z geotextílie na uprav. povrchu</t>
  </si>
  <si>
    <t>6936652400</t>
  </si>
  <si>
    <t>Geotextílie netkané polypropylénové pp 200</t>
  </si>
  <si>
    <t>457571217.S</t>
  </si>
  <si>
    <t>Filtračné vrstvy trativodu z ťaženého hrubého kameniva bez zhutnenia, zrnitosti od 63 do 125 mm bez úpravy</t>
  </si>
  <si>
    <t>338121127.S</t>
  </si>
  <si>
    <t>Osadenie stĺpika oceľového h=7m do puzdra/na platňu</t>
  </si>
  <si>
    <t>-608338917</t>
  </si>
  <si>
    <t>553510030801.3</t>
  </si>
  <si>
    <t xml:space="preserve">Stlp  systému, oceľ zinkovaná, profil JAKL 80/80/3 mm, výška 6 m+1m, pre osadenie do puzdra, priskrukpovaním, plastová krytka</t>
  </si>
  <si>
    <t>338950105</t>
  </si>
  <si>
    <t>Osad. kolov.konštr. vzpernuý oceľový profil zavetrenie rohových stĺpov 40/40/3</t>
  </si>
  <si>
    <t>80</t>
  </si>
  <si>
    <t>0521422100</t>
  </si>
  <si>
    <t>Vzperný oceľový profil zavetrenia rohových stĺpov 40/40/3 mm</t>
  </si>
  <si>
    <t>82</t>
  </si>
  <si>
    <t>41</t>
  </si>
  <si>
    <t>000405116</t>
  </si>
  <si>
    <t>Montažvčiary multifunkčných ihrísk - dodávka</t>
  </si>
  <si>
    <t>mb</t>
  </si>
  <si>
    <t>84</t>
  </si>
  <si>
    <t>284170006800.2</t>
  </si>
  <si>
    <t>Čiara - pre umelý trávnik výška vlasu 40, farba - biela, šírka 50 mm, dĺžka v jednom balení 25 m</t>
  </si>
  <si>
    <t>86</t>
  </si>
  <si>
    <t>43</t>
  </si>
  <si>
    <t>284170006900.1</t>
  </si>
  <si>
    <t>Podlepovacia páska pre umelú trávu 40 mm, PP + PE, páska C 345 (30 cm x 100 m)</t>
  </si>
  <si>
    <t>88</t>
  </si>
  <si>
    <t>284170007300.1</t>
  </si>
  <si>
    <t>Lepidlo pre umelý trávnik, PU,R 202 (17,1 kg)</t>
  </si>
  <si>
    <t>90</t>
  </si>
  <si>
    <t>45</t>
  </si>
  <si>
    <t>564201111.S</t>
  </si>
  <si>
    <t>Podklad alebo podsyp zo štrkopiesku s rozprestretím, vlhčením a zhutnením, po zhutnení hr. 40 mm</t>
  </si>
  <si>
    <t>92</t>
  </si>
  <si>
    <t>94</t>
  </si>
  <si>
    <t>47</t>
  </si>
  <si>
    <t>564751111.S</t>
  </si>
  <si>
    <t>Podklad alebo kryt z kameniva hrubého drveného veľ. 32-63 mm s rozprestretím a zhutnením hr. 150 mm</t>
  </si>
  <si>
    <t>96</t>
  </si>
  <si>
    <t>589100006.S</t>
  </si>
  <si>
    <t>Položenie umelej trávy na viacúčelové povrchy</t>
  </si>
  <si>
    <t>98</t>
  </si>
  <si>
    <t>49</t>
  </si>
  <si>
    <t>284170005201</t>
  </si>
  <si>
    <t>Umelá tráva viacúčelová,výška vlasu 40 mm</t>
  </si>
  <si>
    <t>100</t>
  </si>
  <si>
    <t>180405113</t>
  </si>
  <si>
    <t>Zapieskovanie trávnika pieskom a granulatom</t>
  </si>
  <si>
    <t>102</t>
  </si>
  <si>
    <t>51</t>
  </si>
  <si>
    <t>5815123000</t>
  </si>
  <si>
    <t>Piesok kremičitý praný sušený UT-ST3-8-2-0-B</t>
  </si>
  <si>
    <t>104</t>
  </si>
  <si>
    <t>581utpol 1</t>
  </si>
  <si>
    <t>Polyuretánový povrch SBR granulát, hrúbka 0,5-3,8mm pre športové povrchy, čierny</t>
  </si>
  <si>
    <t>106</t>
  </si>
  <si>
    <t>Rúrové vedenie</t>
  </si>
  <si>
    <t>53</t>
  </si>
  <si>
    <t>894431134</t>
  </si>
  <si>
    <t>Montáž revíznej šachty z PVC, DN 400/160 (DN šachty/DN potr. ved.), tlak 12,5 t, hl. do 2000mm</t>
  </si>
  <si>
    <t>108</t>
  </si>
  <si>
    <t>2866111421</t>
  </si>
  <si>
    <t xml:space="preserve">Šachtové dno  DN 160  priebežné</t>
  </si>
  <si>
    <t>110</t>
  </si>
  <si>
    <t>55</t>
  </si>
  <si>
    <t>5923002299</t>
  </si>
  <si>
    <t>Revízna šachta DN400/160/1500 s plast poklopom</t>
  </si>
  <si>
    <t>112</t>
  </si>
  <si>
    <t>895931111</t>
  </si>
  <si>
    <t>Dopojenie kanalizácie vrátanie tvaroviek</t>
  </si>
  <si>
    <t>114</t>
  </si>
  <si>
    <t>57</t>
  </si>
  <si>
    <t>916561112.S</t>
  </si>
  <si>
    <t>Osadenie záhonového alebo parkového obrubníka betón., do lôžka z bet. pros. tr. C 16/20 s bočnou oporou+ chodník</t>
  </si>
  <si>
    <t>116</t>
  </si>
  <si>
    <t>592170001800.S</t>
  </si>
  <si>
    <t>Obrubník parkový, lxšxv 1000x50x200 mm, prírodný</t>
  </si>
  <si>
    <t>118</t>
  </si>
  <si>
    <t>59</t>
  </si>
  <si>
    <t>998222011</t>
  </si>
  <si>
    <t>120</t>
  </si>
  <si>
    <t>767911141</t>
  </si>
  <si>
    <t xml:space="preserve">Montáž oplotenia, ochranná sieť PE, s výškou nad 2,0 do 4,0 m </t>
  </si>
  <si>
    <t>122</t>
  </si>
  <si>
    <t>61</t>
  </si>
  <si>
    <t>3199106h037</t>
  </si>
  <si>
    <t>Spojovací materiál na montáž siete-svorky , lano, šnúra, karabinky, úchytky</t>
  </si>
  <si>
    <t>kpl</t>
  </si>
  <si>
    <t>124</t>
  </si>
  <si>
    <t>313910000412</t>
  </si>
  <si>
    <t>Ochranná sieť zelená, PE, hr. 4mm, veľkosť oka 100/100mm, výška do 4,0m</t>
  </si>
  <si>
    <t>126</t>
  </si>
  <si>
    <t>63</t>
  </si>
  <si>
    <t>767920270</t>
  </si>
  <si>
    <t>Montáž a osadenie doplnkov oceľových konštrukcií ( bránky, ....)</t>
  </si>
  <si>
    <t>128</t>
  </si>
  <si>
    <t>553pol. 1</t>
  </si>
  <si>
    <t>Futbalová brána, 4x2/0,8x1 m vrátane siete</t>
  </si>
  <si>
    <t>130</t>
  </si>
  <si>
    <t>65</t>
  </si>
  <si>
    <t>553pol. 3</t>
  </si>
  <si>
    <t>Futbalová brána hliniková, 5x2,0 prenosná vrátane siete a doplnkov pre veľké ihrisko</t>
  </si>
  <si>
    <t>132</t>
  </si>
  <si>
    <t>553pol. s11</t>
  </si>
  <si>
    <t>Prenosná futbalová brána, 3x2m, hliníková prenosná s protizávažím 3x50kg, vrátane siete</t>
  </si>
  <si>
    <t>134</t>
  </si>
  <si>
    <t>67</t>
  </si>
  <si>
    <t>553pol 5</t>
  </si>
  <si>
    <t>Lavička na sedenie pre hráčov 5 miestná, prenosné, bez prestrešenia</t>
  </si>
  <si>
    <t>136</t>
  </si>
  <si>
    <t>553pol 59</t>
  </si>
  <si>
    <t xml:space="preserve">Vonkajšia lavička na sedenie pre divakov s operadlom  1500mm</t>
  </si>
  <si>
    <t>138</t>
  </si>
  <si>
    <t>69</t>
  </si>
  <si>
    <t>767920270g</t>
  </si>
  <si>
    <t>Montáž vrát a vrátok k multif. ihriska osadzovaných na stĺpiky oceľové, s plochou jednotlivo do 2 m2,</t>
  </si>
  <si>
    <t>142</t>
  </si>
  <si>
    <t>553510010540.1</t>
  </si>
  <si>
    <t>Bránka jednokrídlová, viď výkres</t>
  </si>
  <si>
    <t>144</t>
  </si>
  <si>
    <t>71</t>
  </si>
  <si>
    <t>553510011140.S</t>
  </si>
  <si>
    <t>Bránka dvojkrídlová, viď výkres</t>
  </si>
  <si>
    <t>146</t>
  </si>
  <si>
    <t>998767101</t>
  </si>
  <si>
    <t>148</t>
  </si>
  <si>
    <t>73</t>
  </si>
  <si>
    <t>210050411.S</t>
  </si>
  <si>
    <t>Stožiar NN,VN oceľový vrátane výzbroje delený nad zákl. výška 12m</t>
  </si>
  <si>
    <t>2034982495</t>
  </si>
  <si>
    <t>424310008600.S</t>
  </si>
  <si>
    <t xml:space="preserve">Stožiar elektrický rovný rúrový  nadzákladový  h=12m</t>
  </si>
  <si>
    <t>1952980333</t>
  </si>
  <si>
    <t>75</t>
  </si>
  <si>
    <t>21015061f1</t>
  </si>
  <si>
    <t>Revízia elektronických zariadení + skrinka k šatniam UT</t>
  </si>
  <si>
    <t>150</t>
  </si>
  <si>
    <t>210193001.S</t>
  </si>
  <si>
    <t>Rozpájacia a istiaca plastová skriňa pilierová - typ SR 1</t>
  </si>
  <si>
    <t>152</t>
  </si>
  <si>
    <t>77</t>
  </si>
  <si>
    <t>357110000400.S</t>
  </si>
  <si>
    <t>Skriňa rozpájacia a istiaca, plastová, pilierová SR 1 DIN00 VV 1/1x160A P2</t>
  </si>
  <si>
    <t>154</t>
  </si>
  <si>
    <t>358220042500.S</t>
  </si>
  <si>
    <t>Istič 3P, 25 A, charakteristika B, 6 kA, 3 moduly</t>
  </si>
  <si>
    <t>156</t>
  </si>
  <si>
    <t>79</t>
  </si>
  <si>
    <t>358220000500.S</t>
  </si>
  <si>
    <t>Istič 1P, 16 A, charakteristika B, 6 kA, 1 modul</t>
  </si>
  <si>
    <t>158</t>
  </si>
  <si>
    <t>358990004140.S</t>
  </si>
  <si>
    <t>Kryt svoriek IP20 pre výkonové ističe 3P do 250 A</t>
  </si>
  <si>
    <t>160</t>
  </si>
  <si>
    <t>81</t>
  </si>
  <si>
    <t>210193061</t>
  </si>
  <si>
    <t>Rozvádzač RST</t>
  </si>
  <si>
    <t>162</t>
  </si>
  <si>
    <t>E210201620.S</t>
  </si>
  <si>
    <t>Zapojenie svietidla svetelný zdroj, nevýbušné, uličné LED</t>
  </si>
  <si>
    <t>164</t>
  </si>
  <si>
    <t>83</t>
  </si>
  <si>
    <t>405E3111430</t>
  </si>
  <si>
    <t>Hlavica držiak reflektora nadstavec na stĺp.</t>
  </si>
  <si>
    <t>166</t>
  </si>
  <si>
    <t>LIG5L03122</t>
  </si>
  <si>
    <t>Svietidlo LED 151W 17360lm/765 ECG IP65 50° šedé - alebo ekvivalent</t>
  </si>
  <si>
    <t>168</t>
  </si>
  <si>
    <t>85</t>
  </si>
  <si>
    <t>210220020.S</t>
  </si>
  <si>
    <t>Uzemňovacie vedenie v zemi FeZn vrátane izolácie spojov</t>
  </si>
  <si>
    <t>170</t>
  </si>
  <si>
    <t>1116317800</t>
  </si>
  <si>
    <t>Lak Asfaltový na izoláciu spojovov</t>
  </si>
  <si>
    <t>172</t>
  </si>
  <si>
    <t>87</t>
  </si>
  <si>
    <t>354410058800.S</t>
  </si>
  <si>
    <t>Pásovina uzemňovacia FeZn 30 x 4 mm</t>
  </si>
  <si>
    <t>174</t>
  </si>
  <si>
    <t>3454309sa644</t>
  </si>
  <si>
    <t>Oceľová guľatina</t>
  </si>
  <si>
    <t>176</t>
  </si>
  <si>
    <t>89</t>
  </si>
  <si>
    <t>210810046.S</t>
  </si>
  <si>
    <t>Kábel medený silový uložený pevne 1-CYKY 0,6/1 kV</t>
  </si>
  <si>
    <t>178</t>
  </si>
  <si>
    <t>341110000700.S</t>
  </si>
  <si>
    <t>Kábel medený CYKY 3x1,5 mm2</t>
  </si>
  <si>
    <t>180</t>
  </si>
  <si>
    <t>91</t>
  </si>
  <si>
    <t>2861381100</t>
  </si>
  <si>
    <t xml:space="preserve">Káblové chráničky - rúrky fx20  NAV</t>
  </si>
  <si>
    <t>182</t>
  </si>
  <si>
    <t>210810057.S</t>
  </si>
  <si>
    <t>Kábel medený silový uložený pevne 1-CYKY 0,6/1 kV 3x150+70</t>
  </si>
  <si>
    <t>184</t>
  </si>
  <si>
    <t>93</t>
  </si>
  <si>
    <t>341110006500.S</t>
  </si>
  <si>
    <t>Kábel medený 1-CYKY 5x25 mm2</t>
  </si>
  <si>
    <t>186</t>
  </si>
  <si>
    <t>2861381200</t>
  </si>
  <si>
    <t xml:space="preserve">Káblové chráničky  rúrky fx 32NAV</t>
  </si>
  <si>
    <t>188</t>
  </si>
  <si>
    <t>95</t>
  </si>
  <si>
    <t>460490012.S</t>
  </si>
  <si>
    <t>Rozvinutie a uloženie výstražnej fólie z PE do ryhy, šírka do 33 cm</t>
  </si>
  <si>
    <t>-1270710844</t>
  </si>
  <si>
    <t>283230008000.S</t>
  </si>
  <si>
    <t>Výstražná fólia PE, š. 300, farba červená</t>
  </si>
  <si>
    <t>-1420513587</t>
  </si>
  <si>
    <t>97</t>
  </si>
  <si>
    <t>HZS000114</t>
  </si>
  <si>
    <t>Stavebno montážne práce náročné - prehliadky pracoviska a revízie (Tr 4) v rozsahu viac ako 8 hodín</t>
  </si>
  <si>
    <t>hod</t>
  </si>
  <si>
    <t>190</t>
  </si>
  <si>
    <t>3450200510</t>
  </si>
  <si>
    <t>Podružný materiál pre elektromontážné práce</t>
  </si>
  <si>
    <t>192</t>
  </si>
  <si>
    <t>E180405113</t>
  </si>
  <si>
    <t xml:space="preserve">Obsyp Elekrickýc káblov pieskom </t>
  </si>
  <si>
    <t>1707592569</t>
  </si>
  <si>
    <t>E131201101.S</t>
  </si>
  <si>
    <t>Výkop jam pre stĺp elektrický v hornine 3, do 100 m3</t>
  </si>
  <si>
    <t>433116167</t>
  </si>
  <si>
    <t>101</t>
  </si>
  <si>
    <t>E132201101.S</t>
  </si>
  <si>
    <t>Výkop ryhy + spätný zásyp kábla pre el. kábel do šírky 600 mm v horn.3 do 100 m3</t>
  </si>
  <si>
    <t>-428308332</t>
  </si>
  <si>
    <t>E275321411.S</t>
  </si>
  <si>
    <t>Betón základových pätiek, železový (bez výstuže), tr. C 25/30</t>
  </si>
  <si>
    <t>-787964361</t>
  </si>
  <si>
    <t>103</t>
  </si>
  <si>
    <t>E274111311.S</t>
  </si>
  <si>
    <t>Osadenie základového bloku prefabrikované, hmotnosti do 500 kg</t>
  </si>
  <si>
    <t>-1376996405</t>
  </si>
  <si>
    <t>593830000800.S</t>
  </si>
  <si>
    <t>Prefabrikovaný betónový základ pre oceľové stĺpy h=12m</t>
  </si>
  <si>
    <t>772140869</t>
  </si>
  <si>
    <t>105</t>
  </si>
  <si>
    <t>E132201109.S</t>
  </si>
  <si>
    <t>1998527967</t>
  </si>
  <si>
    <t>331060224</t>
  </si>
  <si>
    <t>Pojazdná plošina-mobilné lešenie na montáž ochrannej siete</t>
  </si>
  <si>
    <t>-1457325088</t>
  </si>
  <si>
    <t>SO-02.2 - Výstavba tréningovej plochy</t>
  </si>
  <si>
    <t>-948390755</t>
  </si>
  <si>
    <t>504731066</t>
  </si>
  <si>
    <t>603352225</t>
  </si>
  <si>
    <t>1900833210</t>
  </si>
  <si>
    <t>-1805121903</t>
  </si>
  <si>
    <t>897401763</t>
  </si>
  <si>
    <t>-749457388</t>
  </si>
  <si>
    <t>2143532570</t>
  </si>
  <si>
    <t>-1351726807</t>
  </si>
  <si>
    <t>Uloženie zeminy na skládky</t>
  </si>
  <si>
    <t>-896209748</t>
  </si>
  <si>
    <t>1587763135</t>
  </si>
  <si>
    <t>-1466091864</t>
  </si>
  <si>
    <t>181301101.S</t>
  </si>
  <si>
    <t>Rozprestretie ornice v rovine, plocha do 500 m2, hr.do 100 mm</t>
  </si>
  <si>
    <t>1454494905</t>
  </si>
  <si>
    <t>Odvoz zeminy a vybúraných hmôt na pozemok v rámci areálu do 1km</t>
  </si>
  <si>
    <t>-864827856</t>
  </si>
  <si>
    <t>340459935</t>
  </si>
  <si>
    <t>18585654</t>
  </si>
  <si>
    <t>-236739272</t>
  </si>
  <si>
    <t>1442638630</t>
  </si>
  <si>
    <t>-1698813623</t>
  </si>
  <si>
    <t>-1766202802</t>
  </si>
  <si>
    <t>Rúra plnostenná drenážna tunelového tvaru DN 100, perforovaná</t>
  </si>
  <si>
    <t>1142882178</t>
  </si>
  <si>
    <t>1574854638</t>
  </si>
  <si>
    <t>Rúra plnostenná drenážna tunelového tvaru DN 150, perforovaná</t>
  </si>
  <si>
    <t>1424707979</t>
  </si>
  <si>
    <t>Filtračné vrstvy trativodu z ťaženého hrubého kameniva bez zhutnenia, zrnitosti od 32 do 63 mm bez úpravy</t>
  </si>
  <si>
    <t>1147779525</t>
  </si>
  <si>
    <t>Zhotovenie vrstvy z geotextílie na uprav. povrchu + chodník</t>
  </si>
  <si>
    <t>-453328038</t>
  </si>
  <si>
    <t>623244058</t>
  </si>
  <si>
    <t>-630643141</t>
  </si>
  <si>
    <t>862997540</t>
  </si>
  <si>
    <t>368727162</t>
  </si>
  <si>
    <t>180405113.1</t>
  </si>
  <si>
    <t>Zapieskovanie dlažby pieskom</t>
  </si>
  <si>
    <t>579379978</t>
  </si>
  <si>
    <t>5815123000.1</t>
  </si>
  <si>
    <t>Piesok kremičitý UTST3 B</t>
  </si>
  <si>
    <t>121723457</t>
  </si>
  <si>
    <t>451571221.S</t>
  </si>
  <si>
    <t>Podklad pre dlažbu zo štrkopiesku, hr. do 50 mm</t>
  </si>
  <si>
    <t>1083210671</t>
  </si>
  <si>
    <t>583310000900.S</t>
  </si>
  <si>
    <t>Kamenivo ťažené hrubé frakcia 4-8 mm</t>
  </si>
  <si>
    <t>779162119</t>
  </si>
  <si>
    <t>-819306479</t>
  </si>
  <si>
    <t>2010260568</t>
  </si>
  <si>
    <t>717094292</t>
  </si>
  <si>
    <t>925453191</t>
  </si>
  <si>
    <t>-724060892</t>
  </si>
  <si>
    <t>596911141.S</t>
  </si>
  <si>
    <t>Kladenie betónovej zámkovej dlažby komunikácií pre peších hr. 60 mm pre peších do 100 m2</t>
  </si>
  <si>
    <t>-1311003830</t>
  </si>
  <si>
    <t>592460007500.S</t>
  </si>
  <si>
    <t>Dlažba betónová bezškárová, rozmer 200x100x60 mm, prírodná</t>
  </si>
  <si>
    <t>-392191918</t>
  </si>
  <si>
    <t>5s64782111.S</t>
  </si>
  <si>
    <t>Podklad alebo kryt z kameniva hrubého drveného veľ. 0-63 mm (vibr.štrk) po zhut.hr. 150 mm</t>
  </si>
  <si>
    <t>-1541716980</t>
  </si>
  <si>
    <t>583410003500.S</t>
  </si>
  <si>
    <t>Kamenivo drvené hrubé frakcia 0-63 mm</t>
  </si>
  <si>
    <t>1321861878</t>
  </si>
  <si>
    <t>918101112.S</t>
  </si>
  <si>
    <t>Lôžko pod obrubníky z betónu prostého tr. C 16/20</t>
  </si>
  <si>
    <t>-1341179082</t>
  </si>
  <si>
    <t>807470039</t>
  </si>
  <si>
    <t>-1986538673</t>
  </si>
  <si>
    <t>1810313014</t>
  </si>
  <si>
    <t>-1341839173</t>
  </si>
  <si>
    <t>-778419491</t>
  </si>
  <si>
    <t>553119908</t>
  </si>
  <si>
    <t>SO-03.1 - Rekonštrukcia futbalového ihriska ´´Škvara´´</t>
  </si>
  <si>
    <t>D1 - Práce HSV</t>
  </si>
  <si>
    <t xml:space="preserve">    25 - REVITALIZÁCIA TRÁVNIKA</t>
  </si>
  <si>
    <t>D2 - Práce PSV</t>
  </si>
  <si>
    <t xml:space="preserve">    72 - NÁDRŽE</t>
  </si>
  <si>
    <t xml:space="preserve">    73 - ZÁVLAHOVÝ SYSTÉM</t>
  </si>
  <si>
    <t>D3 - Montážne práce</t>
  </si>
  <si>
    <t xml:space="preserve">    921 - M-21 ELEKTROMONTÁŽE</t>
  </si>
  <si>
    <t>767 - Konštrukcie doplnkové kovové</t>
  </si>
  <si>
    <t>D1</t>
  </si>
  <si>
    <t>Práce HSV</t>
  </si>
  <si>
    <t>REVITALIZÁCIA TRÁVNIKA</t>
  </si>
  <si>
    <t>1222</t>
  </si>
  <si>
    <t>Trávové osivo 30 kg</t>
  </si>
  <si>
    <t>1225</t>
  </si>
  <si>
    <t>Selektívny herbicíd, prípravok proti odolným dvojklíčnolistovým burinám v okrasných trávnikoch, 1000ml</t>
  </si>
  <si>
    <t>1231</t>
  </si>
  <si>
    <t>Aplikácia postreku na futbalovom ihrisku</t>
  </si>
  <si>
    <t>1448</t>
  </si>
  <si>
    <t>Doprava piesku</t>
  </si>
  <si>
    <t>581510000100.S</t>
  </si>
  <si>
    <t xml:space="preserve">Piesok </t>
  </si>
  <si>
    <t>-886259650</t>
  </si>
  <si>
    <t>14489</t>
  </si>
  <si>
    <t>Doprava ornice</t>
  </si>
  <si>
    <t>-357706300</t>
  </si>
  <si>
    <t>103640000100.S</t>
  </si>
  <si>
    <t>Zemina pre terénne úpravy - ornica</t>
  </si>
  <si>
    <t>504704742</t>
  </si>
  <si>
    <t>1478</t>
  </si>
  <si>
    <t>Doprava techniky</t>
  </si>
  <si>
    <t>1481</t>
  </si>
  <si>
    <t>Pieskovanie trávnika</t>
  </si>
  <si>
    <t>1482</t>
  </si>
  <si>
    <t>Aerifikácia trávnika narezaním</t>
  </si>
  <si>
    <t>1483</t>
  </si>
  <si>
    <t>Dosievanie trávnika</t>
  </si>
  <si>
    <t>1484</t>
  </si>
  <si>
    <t>Aplikácia hnojiva na futbalovom trávniku</t>
  </si>
  <si>
    <t>789</t>
  </si>
  <si>
    <t>Trávnikové hnojivo 15 kg</t>
  </si>
  <si>
    <t>D2</t>
  </si>
  <si>
    <t>Práce PSV</t>
  </si>
  <si>
    <t>NÁDRŽE</t>
  </si>
  <si>
    <t>1418</t>
  </si>
  <si>
    <t>Obsypový piesok</t>
  </si>
  <si>
    <t>1426</t>
  </si>
  <si>
    <t>Výkop pre nádrž</t>
  </si>
  <si>
    <t>1428</t>
  </si>
  <si>
    <t>Osadenie nádrže</t>
  </si>
  <si>
    <t>1429</t>
  </si>
  <si>
    <t>Obsyp nádrže pieskom s postupným hutnením</t>
  </si>
  <si>
    <t>1431</t>
  </si>
  <si>
    <t>Návoz obsypového materiálu</t>
  </si>
  <si>
    <t>1448.1</t>
  </si>
  <si>
    <t>1477</t>
  </si>
  <si>
    <t>Retenčná nádrž dvojplášťová samonosná 35m3</t>
  </si>
  <si>
    <t>1478.1</t>
  </si>
  <si>
    <t>1479</t>
  </si>
  <si>
    <t>Vývoz kopaniny do 150m</t>
  </si>
  <si>
    <t>ZÁVLAHOVÝ SYSTÉM</t>
  </si>
  <si>
    <t>410</t>
  </si>
  <si>
    <t>Postrekovač 8005-FC/PC</t>
  </si>
  <si>
    <t>1214</t>
  </si>
  <si>
    <t>Kĺbová prípojka HSJ-1-6-2-2-12</t>
  </si>
  <si>
    <t>1001</t>
  </si>
  <si>
    <t>Teflónová páska 19 x 0,2 x 15</t>
  </si>
  <si>
    <t>236</t>
  </si>
  <si>
    <t>Elektromagnetický ventil 100-PGA</t>
  </si>
  <si>
    <t>1178</t>
  </si>
  <si>
    <t>Vsuvka s tesnením 1 (PVC)</t>
  </si>
  <si>
    <t>351</t>
  </si>
  <si>
    <t>Navrtávací pás 63 x 1 zosilnený PN 16</t>
  </si>
  <si>
    <t>564</t>
  </si>
  <si>
    <t>Prechodka na PE potrubie 40 x 1 Vonkajší závit</t>
  </si>
  <si>
    <t>762</t>
  </si>
  <si>
    <t>Ventilová šachta VB - JMB - H</t>
  </si>
  <si>
    <t>376</t>
  </si>
  <si>
    <t>Ovládacia jednotka ESP-ME3 WIFI ready</t>
  </si>
  <si>
    <t>385</t>
  </si>
  <si>
    <t>Modul S3M pre ESP-ME3 3 sekcie</t>
  </si>
  <si>
    <t>384</t>
  </si>
  <si>
    <t>Modul S6M pre ESP-ME3 6 sekcií</t>
  </si>
  <si>
    <t>211</t>
  </si>
  <si>
    <t>Bezdrôtový senzor dažďa a mrazu WR2-RFC</t>
  </si>
  <si>
    <t>215</t>
  </si>
  <si>
    <t>Závlahový kábel IRC 5 x 0,8 mm2 (100m)</t>
  </si>
  <si>
    <t>216</t>
  </si>
  <si>
    <t>Závlahový kábel IRC 7 x 0,8 mm2 (100 m)</t>
  </si>
  <si>
    <t>220</t>
  </si>
  <si>
    <t>Gélový konektor DBRY - 6</t>
  </si>
  <si>
    <t>1168</t>
  </si>
  <si>
    <t>Gélový konektor IR</t>
  </si>
  <si>
    <t>452</t>
  </si>
  <si>
    <t>Potrubie HD-PE 100 40x2,4 mm PN 10</t>
  </si>
  <si>
    <t>454</t>
  </si>
  <si>
    <t>Potrubie HD-PE 100 63x3,8 mm PN 10</t>
  </si>
  <si>
    <t>540</t>
  </si>
  <si>
    <t>Koleno na PE potrubie 63</t>
  </si>
  <si>
    <t>541</t>
  </si>
  <si>
    <t>Koleno na PE potrubie 63 x 2 vonkajší závit</t>
  </si>
  <si>
    <t>576</t>
  </si>
  <si>
    <t>Prechodka na PE potrubie 63 x 2 Vonkajší závt</t>
  </si>
  <si>
    <t>592</t>
  </si>
  <si>
    <t>Spojka na PE potrubie 63 priama</t>
  </si>
  <si>
    <t>1468</t>
  </si>
  <si>
    <t>Ponorné čerpadlo ST 160 - 88, 400V, 4,0 kW</t>
  </si>
  <si>
    <t>Nerezový chladiací pláśť</t>
  </si>
  <si>
    <t>Kábel H07RN-F 4x1,5</t>
  </si>
  <si>
    <t>161</t>
  </si>
  <si>
    <t>Spätná klapka 2 mosadzná</t>
  </si>
  <si>
    <t>496</t>
  </si>
  <si>
    <t>Vsuvka 2 mosadz</t>
  </si>
  <si>
    <t>1216</t>
  </si>
  <si>
    <t>Koleno 2 MF mosadz</t>
  </si>
  <si>
    <t>Frekvenčný menič GD200SA, 5,5kW, 400V, 14(9,5)A</t>
  </si>
  <si>
    <t>140</t>
  </si>
  <si>
    <t>Skrinka IP66 pre meniče do 5,5kW s osad. vývodkami</t>
  </si>
  <si>
    <t>Tlakový snímač mrazuvzdorný, 5m kábel</t>
  </si>
  <si>
    <t>351.1</t>
  </si>
  <si>
    <t>460</t>
  </si>
  <si>
    <t>Armatúra 5WA 92 mm, 5 cestná</t>
  </si>
  <si>
    <t>203</t>
  </si>
  <si>
    <t>Tlaková nádoba ležatá AFC24SB, 24 l</t>
  </si>
  <si>
    <t>165</t>
  </si>
  <si>
    <t>Glycerínový manometer 0-10 bar bočný 1/4</t>
  </si>
  <si>
    <t>1010</t>
  </si>
  <si>
    <t>Filter - diskový</t>
  </si>
  <si>
    <t>309</t>
  </si>
  <si>
    <t>Guľový ventil 2 MF páka</t>
  </si>
  <si>
    <t>Ponorné čerpadlo 4 DYN 40-43</t>
  </si>
  <si>
    <t>1176</t>
  </si>
  <si>
    <t>Spätná klapka 5/4 mosadzná</t>
  </si>
  <si>
    <t>498</t>
  </si>
  <si>
    <t>Vsuvka 5/4 mosadz</t>
  </si>
  <si>
    <t>1423</t>
  </si>
  <si>
    <t>CYKY kábel 5x2,5</t>
  </si>
  <si>
    <t>1458</t>
  </si>
  <si>
    <t>CYKY kábel 3x2,5</t>
  </si>
  <si>
    <t>1104</t>
  </si>
  <si>
    <t>Chránička kopoflex 40 - 40/32 červená</t>
  </si>
  <si>
    <t>179</t>
  </si>
  <si>
    <t>Hladinový spínač T EZH AUTOMATIK 116 IP54 16A</t>
  </si>
  <si>
    <t>175</t>
  </si>
  <si>
    <t>Sonda pre sledovanie hladiny EP 800 (sada 3ks)</t>
  </si>
  <si>
    <t>169</t>
  </si>
  <si>
    <t>Plavákový spínač FOX - H10</t>
  </si>
  <si>
    <t>562</t>
  </si>
  <si>
    <t>Prechodka na PE potrubie 32 x 5/4 Vonkajší závit</t>
  </si>
  <si>
    <t>529</t>
  </si>
  <si>
    <t>Koleno na PE potrubie 40</t>
  </si>
  <si>
    <t>566</t>
  </si>
  <si>
    <t>Prechodka na PE potrubie 40 x 5/4 Vonkajši závit</t>
  </si>
  <si>
    <t>1023</t>
  </si>
  <si>
    <t>Montáž elektromagnetických ventilov</t>
  </si>
  <si>
    <t>1026</t>
  </si>
  <si>
    <t>Montáž riadiacej jednotky závlahy</t>
  </si>
  <si>
    <t>1030</t>
  </si>
  <si>
    <t>Montáž filtrácie</t>
  </si>
  <si>
    <t>1031</t>
  </si>
  <si>
    <t>Montáž čerpacej techniky</t>
  </si>
  <si>
    <t>1032</t>
  </si>
  <si>
    <t>Programovanie a sprevádzkovanie systému</t>
  </si>
  <si>
    <t>1033</t>
  </si>
  <si>
    <t>Vyhĺbenie ryhy pre PE potrubie</t>
  </si>
  <si>
    <t>1034</t>
  </si>
  <si>
    <t>Zásyp ryhy pre PE potrubie</t>
  </si>
  <si>
    <t>1035</t>
  </si>
  <si>
    <t>Výkop pre postrekovač a jeho výškové osadenie</t>
  </si>
  <si>
    <t>1036</t>
  </si>
  <si>
    <t>Výkop pre ventilové šachty Standard</t>
  </si>
  <si>
    <t>1037</t>
  </si>
  <si>
    <t>Vytýčenie závlahového systému</t>
  </si>
  <si>
    <t>1038</t>
  </si>
  <si>
    <t>Doprava</t>
  </si>
  <si>
    <t>1069</t>
  </si>
  <si>
    <t>Montáž postrekovačov</t>
  </si>
  <si>
    <t>1204</t>
  </si>
  <si>
    <t>Montáž systému prečerpávania</t>
  </si>
  <si>
    <t>1218</t>
  </si>
  <si>
    <t>Montáž potrubí HD-PE 63</t>
  </si>
  <si>
    <t>1219</t>
  </si>
  <si>
    <t>Montáž potrubí HD-PE 40</t>
  </si>
  <si>
    <t>1220</t>
  </si>
  <si>
    <t>Montáž a osadenie ventilových šácht</t>
  </si>
  <si>
    <t>D3</t>
  </si>
  <si>
    <t>Montážne práce</t>
  </si>
  <si>
    <t>921</t>
  </si>
  <si>
    <t>M-21 ELEKTROMONTÁŽE</t>
  </si>
  <si>
    <t>RN</t>
  </si>
  <si>
    <t>Elektrická prípojka, čerpadla v studniach, frakvenčný menič, riadiaca jednotka</t>
  </si>
  <si>
    <t>194</t>
  </si>
  <si>
    <t>196</t>
  </si>
  <si>
    <t>122201109.S</t>
  </si>
  <si>
    <t>Odkopávky a prekopávky nezapažené. Príplatok k cenám za lepivosť horniny 3</t>
  </si>
  <si>
    <t>198</t>
  </si>
  <si>
    <t>Výkop pätiek stĺpov v hornine 3, do 100 m3</t>
  </si>
  <si>
    <t>103064449</t>
  </si>
  <si>
    <t>200</t>
  </si>
  <si>
    <t>202</t>
  </si>
  <si>
    <t>171101101.S</t>
  </si>
  <si>
    <t xml:space="preserve">Uloženie sypaniny do násypu súdržnej horniny </t>
  </si>
  <si>
    <t>204</t>
  </si>
  <si>
    <t>206</t>
  </si>
  <si>
    <t>-1635766123</t>
  </si>
  <si>
    <t>978630733</t>
  </si>
  <si>
    <t>1894815303</t>
  </si>
  <si>
    <t>650029625</t>
  </si>
  <si>
    <t>-1772103160</t>
  </si>
  <si>
    <t>2116716532</t>
  </si>
  <si>
    <t>-1088250367</t>
  </si>
  <si>
    <t>-1320817184</t>
  </si>
  <si>
    <t>1732556415</t>
  </si>
  <si>
    <t>107</t>
  </si>
  <si>
    <t>553pol. 387</t>
  </si>
  <si>
    <t>Futbalová brána hliniková, 7,32x2,44 vrátane siete a doplnkov pre veľké ihrisko</t>
  </si>
  <si>
    <t>-642978328</t>
  </si>
  <si>
    <t>Lavička na sedenie pre hráčov12 miestná, s prestrešenia</t>
  </si>
  <si>
    <t>920863880</t>
  </si>
  <si>
    <t>109</t>
  </si>
  <si>
    <t>132695280</t>
  </si>
  <si>
    <t xml:space="preserve">Stožiar elektrický rovný rúrový  nadzákladový - delený h=12m</t>
  </si>
  <si>
    <t>1009595572</t>
  </si>
  <si>
    <t>111</t>
  </si>
  <si>
    <t>-14394235</t>
  </si>
  <si>
    <t>1630387137</t>
  </si>
  <si>
    <t>113</t>
  </si>
  <si>
    <t>969842704</t>
  </si>
  <si>
    <t>-1653138716</t>
  </si>
  <si>
    <t>115</t>
  </si>
  <si>
    <t>1931619665</t>
  </si>
  <si>
    <t>-1011724641</t>
  </si>
  <si>
    <t>117</t>
  </si>
  <si>
    <t>-2146491386</t>
  </si>
  <si>
    <t>641222695</t>
  </si>
  <si>
    <t>119</t>
  </si>
  <si>
    <t>-1713111757</t>
  </si>
  <si>
    <t>956293462</t>
  </si>
  <si>
    <t>121</t>
  </si>
  <si>
    <t>-1442133407</t>
  </si>
  <si>
    <t>-1432785456</t>
  </si>
  <si>
    <t>123</t>
  </si>
  <si>
    <t>566114671</t>
  </si>
  <si>
    <t>-73205649</t>
  </si>
  <si>
    <t>125</t>
  </si>
  <si>
    <t>260109261</t>
  </si>
  <si>
    <t>677363634</t>
  </si>
  <si>
    <t>127</t>
  </si>
  <si>
    <t>1605196460</t>
  </si>
  <si>
    <t>201315298</t>
  </si>
  <si>
    <t>129</t>
  </si>
  <si>
    <t>1642647435</t>
  </si>
  <si>
    <t>247288873</t>
  </si>
  <si>
    <t>131</t>
  </si>
  <si>
    <t>1287249995</t>
  </si>
  <si>
    <t>675892833</t>
  </si>
  <si>
    <t>133</t>
  </si>
  <si>
    <t>546384467</t>
  </si>
  <si>
    <t>-1879785834</t>
  </si>
  <si>
    <t>135</t>
  </si>
  <si>
    <t>1343398055</t>
  </si>
  <si>
    <t>2138980288</t>
  </si>
  <si>
    <t>137</t>
  </si>
  <si>
    <t>2069393654</t>
  </si>
  <si>
    <t>856376374</t>
  </si>
  <si>
    <t>139</t>
  </si>
  <si>
    <t>1517433293</t>
  </si>
  <si>
    <t>-1536043974</t>
  </si>
  <si>
    <t>141</t>
  </si>
  <si>
    <t>-95038050</t>
  </si>
  <si>
    <t>-1510041628</t>
  </si>
  <si>
    <t>SO-03.2 - Tribúna 108 miest pre divákov + chodník</t>
  </si>
  <si>
    <t xml:space="preserve">    777 - Podlahy syntetické</t>
  </si>
  <si>
    <t>N00 - Nepomenované práce</t>
  </si>
  <si>
    <t xml:space="preserve">    N01 - Nepomenovaný diel</t>
  </si>
  <si>
    <t>-459478371</t>
  </si>
  <si>
    <t>131201201</t>
  </si>
  <si>
    <t>Výkop jamy pre základovú dosku, jamu v hornine 3, do 100 m3</t>
  </si>
  <si>
    <t>469128186</t>
  </si>
  <si>
    <t>1622061d13.S</t>
  </si>
  <si>
    <t>Vodorovné premiestnenie výkopku s roztiahnutím po teréne do 100 m</t>
  </si>
  <si>
    <t>-224716030</t>
  </si>
  <si>
    <t>180401211.S</t>
  </si>
  <si>
    <t>Založenie trávnika lúčneho výsevom v rovine alebo na svahu do 1:5</t>
  </si>
  <si>
    <t>-247609624</t>
  </si>
  <si>
    <t>005720001500.S</t>
  </si>
  <si>
    <t>Osivá tráv - výber trávových semien</t>
  </si>
  <si>
    <t>-353464562</t>
  </si>
  <si>
    <t>Úprava pláne v násypoch v hornine 1-4 so zhutnením</t>
  </si>
  <si>
    <t>-1198518403</t>
  </si>
  <si>
    <t>273313711.S</t>
  </si>
  <si>
    <t>Betón základových dosiek, prostý tr. C 25/30</t>
  </si>
  <si>
    <t>-694247302</t>
  </si>
  <si>
    <t>273351215.S</t>
  </si>
  <si>
    <t>Debnenie stien základových dosiek, zhotovenie-dielce</t>
  </si>
  <si>
    <t>1242679279</t>
  </si>
  <si>
    <t>273351216.S</t>
  </si>
  <si>
    <t>Debnenie stien základových dosiek, odstránenie-dielce</t>
  </si>
  <si>
    <t>1851816674</t>
  </si>
  <si>
    <t>273362442.S</t>
  </si>
  <si>
    <t>Výstuž základových dosiek zo zvár. sietí KARI, priemer drôtu 8/8 mm, veľkosť oka 150x150 mm</t>
  </si>
  <si>
    <t>-1516446362</t>
  </si>
  <si>
    <t>631260003200.S</t>
  </si>
  <si>
    <t>Sieť KARI z kompozitu, GFRP prút d 8 mm, rozmer siete 3x2 m, veľkosť oka 150x150 mm</t>
  </si>
  <si>
    <t>-387524992</t>
  </si>
  <si>
    <t>4s16351117.S</t>
  </si>
  <si>
    <t xml:space="preserve">Príplatok za podpornú konštrukciu  stien základových dosiek nad terénom,  zhotovenie</t>
  </si>
  <si>
    <t>1323433201</t>
  </si>
  <si>
    <t>4s16351118.S</t>
  </si>
  <si>
    <t xml:space="preserve">Príplatok za podpornú konštrukciu  odstránenie</t>
  </si>
  <si>
    <t>605977907</t>
  </si>
  <si>
    <t>6s12902011.S</t>
  </si>
  <si>
    <t>Brúsenie -betonových hrán dosky stien rovinnných</t>
  </si>
  <si>
    <t>1609386102</t>
  </si>
  <si>
    <t>-389574243</t>
  </si>
  <si>
    <t>-1619564936</t>
  </si>
  <si>
    <t>1142222552</t>
  </si>
  <si>
    <t>-1721924133</t>
  </si>
  <si>
    <t>564750211.S</t>
  </si>
  <si>
    <t>Podklad alebo kryt z kameniva hrubého drveného veľ. 16-32 mm s rozprestretím a zhutnením hr. 150 mm</t>
  </si>
  <si>
    <t>1852545114</t>
  </si>
  <si>
    <t>583410002600.S</t>
  </si>
  <si>
    <t>Kamenivo drvené hrubé frakcia 16-32 mm</t>
  </si>
  <si>
    <t>199640850</t>
  </si>
  <si>
    <t>-1814570966</t>
  </si>
  <si>
    <t>1531413468</t>
  </si>
  <si>
    <t>Podklad alebo kryt z kameniva hrubého drveného veľ. 0-63 mm (vibr.štrk) po zhut.hr. 350 mm</t>
  </si>
  <si>
    <t>-636078127</t>
  </si>
  <si>
    <t>1924647585</t>
  </si>
  <si>
    <t>711131102.S</t>
  </si>
  <si>
    <t>Zhotovenie geotextílie pod chodník alebo tkaniny na plochu vodorovnú</t>
  </si>
  <si>
    <t>-1891707933</t>
  </si>
  <si>
    <t>693110004500.S</t>
  </si>
  <si>
    <t>Geotextília polypropylénová netkaná 300 g/m2</t>
  </si>
  <si>
    <t>-1536033832</t>
  </si>
  <si>
    <t>Osadenie záhonového alebo parkového obrubníka</t>
  </si>
  <si>
    <t>2096707618</t>
  </si>
  <si>
    <t>592170003500.S</t>
  </si>
  <si>
    <t>Obrubník rovný parkový, lxšxv 1000x80x250 mm, prírodný</t>
  </si>
  <si>
    <t>1505003680</t>
  </si>
  <si>
    <t>32545297</t>
  </si>
  <si>
    <t>998011001.S</t>
  </si>
  <si>
    <t xml:space="preserve">Presun hmôt pre objekty  stavebné, zvislá konštr. , z kovu výšky do 6 m</t>
  </si>
  <si>
    <t>-1862533970</t>
  </si>
  <si>
    <t>777</t>
  </si>
  <si>
    <t>Podlahy syntetické</t>
  </si>
  <si>
    <t>777610100.S</t>
  </si>
  <si>
    <t>Penetračný náter jednonásobný</t>
  </si>
  <si>
    <t>-1754210667</t>
  </si>
  <si>
    <t>777610200.S</t>
  </si>
  <si>
    <t>Ochranný náter betónu vrstva hladká bezfarebný</t>
  </si>
  <si>
    <t>676754345</t>
  </si>
  <si>
    <t>N00</t>
  </si>
  <si>
    <t>Nepomenované práce</t>
  </si>
  <si>
    <t>N01</t>
  </si>
  <si>
    <t>Nepomenovaný diel</t>
  </si>
  <si>
    <t>MITRIB00108</t>
  </si>
  <si>
    <t xml:space="preserve">Montáž OK tribún do predom pripraveného  betónového základu.</t>
  </si>
  <si>
    <t>512</t>
  </si>
  <si>
    <t>741738648</t>
  </si>
  <si>
    <t>MITRIB108MIEST</t>
  </si>
  <si>
    <t xml:space="preserve">3-radová tribúna  vyrobená z oceľovej pozinkovanej konštrukcie, pochôdzné stupne z protišmykového oceľpozink. roštu, bočné, zadné zábradlie, sedadla plastové 108ks viď. PD </t>
  </si>
  <si>
    <t>513230165</t>
  </si>
  <si>
    <t>SO-03.3 - Šatne - prezliekarne</t>
  </si>
  <si>
    <t>D2 - Dodávka a montáž športového náradia</t>
  </si>
  <si>
    <t>Dodávka a montáž športového náradia</t>
  </si>
  <si>
    <t>Pol513a</t>
  </si>
  <si>
    <t xml:space="preserve">D+M Presnosné šatne Unimobunky 6x2,5m  2x šatne </t>
  </si>
  <si>
    <t>-829094731</t>
  </si>
  <si>
    <t>Pol513aa</t>
  </si>
  <si>
    <t>-813195536</t>
  </si>
  <si>
    <t>Pol513klim</t>
  </si>
  <si>
    <t>D+M Vybavenie unimobunky: klimatizácia</t>
  </si>
  <si>
    <t>1954129290</t>
  </si>
  <si>
    <t>Pol514</t>
  </si>
  <si>
    <t>D+M Presnosné šatne Unimobunka 6x2,5m vrátanie priečok a vnptorných dverí</t>
  </si>
  <si>
    <t>-1536597137</t>
  </si>
  <si>
    <t>Pol514vyb</t>
  </si>
  <si>
    <t>D+M Vybavenie Unimobunky 4xsprchový kút vrátanie batérie+3xumyvadlo vrátanie batérie, 2x el.boiler</t>
  </si>
  <si>
    <t>-891094843</t>
  </si>
  <si>
    <t>121101101.S</t>
  </si>
  <si>
    <t>Odstránenie ornice s vodor. premiestn. na hromady, so zložením na vzdialenosť do 100 m a do 30 m3</t>
  </si>
  <si>
    <t>-1966951326</t>
  </si>
  <si>
    <t>1469684592</t>
  </si>
  <si>
    <t>131101101.S</t>
  </si>
  <si>
    <t>Výkop nezapaženej jamy v hornine 1-2, do 100 m3</t>
  </si>
  <si>
    <t>1138495730</t>
  </si>
  <si>
    <t>174101001.S</t>
  </si>
  <si>
    <t>Zásyp sypaninou so zhutnením jám, šachiet, rýh, zárezov alebo okolo objektov do 100 m3</t>
  </si>
  <si>
    <t>-1807173556</t>
  </si>
  <si>
    <t>Zrovnavacia a vypĺňová vrstva pod dlažbu z fr.4/8</t>
  </si>
  <si>
    <t>1825051278</t>
  </si>
  <si>
    <t>453600602</t>
  </si>
  <si>
    <t>583410002900.S</t>
  </si>
  <si>
    <t>1091237219</t>
  </si>
  <si>
    <t>-1450546738</t>
  </si>
  <si>
    <t>1367816423</t>
  </si>
  <si>
    <t>5Js64782111.S</t>
  </si>
  <si>
    <t>260114947</t>
  </si>
  <si>
    <t>249901316.S</t>
  </si>
  <si>
    <t>Dopojenie vodovodného potrubia</t>
  </si>
  <si>
    <t>1017148389</t>
  </si>
  <si>
    <t>24kan9901316.S</t>
  </si>
  <si>
    <t>Dopojenie kanalizačného potrubia</t>
  </si>
  <si>
    <t>2063441126</t>
  </si>
  <si>
    <t>893115121.S</t>
  </si>
  <si>
    <t>Osadenie šachty domové pre šplaškovú kanalizáciu</t>
  </si>
  <si>
    <t>113805555</t>
  </si>
  <si>
    <t>286610050600.S</t>
  </si>
  <si>
    <t>Žumpy plastové hranaté samonosné, rozmer 2000x4000x1500 mm, objem 12000 l, z konštrukčných prvkov</t>
  </si>
  <si>
    <t>1017821318</t>
  </si>
  <si>
    <t>894422056.S</t>
  </si>
  <si>
    <t>Osadenie šachtového dna priebežného</t>
  </si>
  <si>
    <t>929377962</t>
  </si>
  <si>
    <t>592240013810.S</t>
  </si>
  <si>
    <t>Šachtové dno priebežne</t>
  </si>
  <si>
    <t>497460864</t>
  </si>
  <si>
    <t>894422106.S</t>
  </si>
  <si>
    <t>Osadenie revíznej šachty pre šachty DN 1200</t>
  </si>
  <si>
    <t>1207236813</t>
  </si>
  <si>
    <t>592240013960.S</t>
  </si>
  <si>
    <t>Plastová šachta kanalizačná revízna</t>
  </si>
  <si>
    <t>-460318440</t>
  </si>
  <si>
    <t>899104111.S</t>
  </si>
  <si>
    <t xml:space="preserve">Osadenie poklopu </t>
  </si>
  <si>
    <t>100180848</t>
  </si>
  <si>
    <t>552410000190.S</t>
  </si>
  <si>
    <t>Poklop kanalizačný pochôdzný</t>
  </si>
  <si>
    <t>525496511</t>
  </si>
  <si>
    <t>Osadenie záhonového alebo parkového obrubníka betón., do lôžka z bet. pros. tr. C 16/20 s bočnou oporou</t>
  </si>
  <si>
    <t>167925535</t>
  </si>
  <si>
    <t>-2053655440</t>
  </si>
  <si>
    <t>Lôžko pod obrubníky, krajníky z betónu prostého tr. C 16/20</t>
  </si>
  <si>
    <t>-562032361</t>
  </si>
  <si>
    <t>778215106</t>
  </si>
  <si>
    <t>490698200</t>
  </si>
  <si>
    <t>-1716099096</t>
  </si>
  <si>
    <t>-995171424</t>
  </si>
  <si>
    <t>-1336998518</t>
  </si>
  <si>
    <t>-367566092</t>
  </si>
  <si>
    <t>-750398625</t>
  </si>
  <si>
    <t>92772475</t>
  </si>
  <si>
    <t>1713337410</t>
  </si>
  <si>
    <t>-2103395108</t>
  </si>
  <si>
    <t>1881085134</t>
  </si>
  <si>
    <t>1240163423</t>
  </si>
  <si>
    <t>1955792148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</si>
</sst>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25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25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41" t="s">
        <v>38</v>
      </c>
      <c r="G29" s="3"/>
      <c r="H29" s="3"/>
      <c r="I29" s="3"/>
      <c r="J29" s="3"/>
      <c r="K29" s="3"/>
      <c r="L29" s="42">
        <v>0.23000000000000001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39</v>
      </c>
      <c r="G30" s="3"/>
      <c r="H30" s="3"/>
      <c r="I30" s="3"/>
      <c r="J30" s="3"/>
      <c r="K30" s="3"/>
      <c r="L30" s="47">
        <v>0.23000000000000001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8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8">
        <f>ROUND(AW94, 2)</f>
        <v>0</v>
      </c>
      <c r="AL30" s="3"/>
      <c r="AM30" s="3"/>
      <c r="AN30" s="3"/>
      <c r="AO30" s="3"/>
      <c r="AP30" s="3"/>
      <c r="AQ30" s="3"/>
      <c r="AR30" s="40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7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7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42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47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48</v>
      </c>
      <c r="AI60" s="37"/>
      <c r="AJ60" s="37"/>
      <c r="AK60" s="37"/>
      <c r="AL60" s="37"/>
      <c r="AM60" s="59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50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51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48</v>
      </c>
      <c r="AI75" s="37"/>
      <c r="AJ75" s="37"/>
      <c r="AK75" s="37"/>
      <c r="AL75" s="37"/>
      <c r="AM75" s="59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JP202601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Výstavba a modernizácia športového arálu Partizán Bardejov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Bardejov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15. 1. 2026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53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54</v>
      </c>
      <c r="D92" s="81"/>
      <c r="E92" s="81"/>
      <c r="F92" s="81"/>
      <c r="G92" s="81"/>
      <c r="H92" s="82"/>
      <c r="I92" s="83" t="s">
        <v>55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56</v>
      </c>
      <c r="AH92" s="81"/>
      <c r="AI92" s="81"/>
      <c r="AJ92" s="81"/>
      <c r="AK92" s="81"/>
      <c r="AL92" s="81"/>
      <c r="AM92" s="81"/>
      <c r="AN92" s="83" t="s">
        <v>57</v>
      </c>
      <c r="AO92" s="81"/>
      <c r="AP92" s="85"/>
      <c r="AQ92" s="86" t="s">
        <v>58</v>
      </c>
      <c r="AR92" s="35"/>
      <c r="AS92" s="87" t="s">
        <v>59</v>
      </c>
      <c r="AT92" s="88" t="s">
        <v>60</v>
      </c>
      <c r="AU92" s="88" t="s">
        <v>61</v>
      </c>
      <c r="AV92" s="88" t="s">
        <v>62</v>
      </c>
      <c r="AW92" s="88" t="s">
        <v>63</v>
      </c>
      <c r="AX92" s="88" t="s">
        <v>64</v>
      </c>
      <c r="AY92" s="88" t="s">
        <v>65</v>
      </c>
      <c r="AZ92" s="88" t="s">
        <v>66</v>
      </c>
      <c r="BA92" s="88" t="s">
        <v>67</v>
      </c>
      <c r="BB92" s="88" t="s">
        <v>68</v>
      </c>
      <c r="BC92" s="88" t="s">
        <v>69</v>
      </c>
      <c r="BD92" s="89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71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ROUND(SUM(AG95:AG101),2)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ROUND(SUM(AS95:AS101),2)</f>
        <v>0</v>
      </c>
      <c r="AT94" s="100">
        <f>ROUND(SUM(AV94:AW94),2)</f>
        <v>0</v>
      </c>
      <c r="AU94" s="101">
        <f>ROUND(SUM(AU95:AU101),5)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ROUND(SUM(AZ95:AZ101),2)</f>
        <v>0</v>
      </c>
      <c r="BA94" s="100">
        <f>ROUND(SUM(BA95:BA101),2)</f>
        <v>0</v>
      </c>
      <c r="BB94" s="100">
        <f>ROUND(SUM(BB95:BB101),2)</f>
        <v>0</v>
      </c>
      <c r="BC94" s="100">
        <f>ROUND(SUM(BC95:BC101),2)</f>
        <v>0</v>
      </c>
      <c r="BD94" s="102">
        <f>ROUND(SUM(BD95:BD101),2)</f>
        <v>0</v>
      </c>
      <c r="BE94" s="6"/>
      <c r="BS94" s="103" t="s">
        <v>72</v>
      </c>
      <c r="BT94" s="103" t="s">
        <v>73</v>
      </c>
      <c r="BU94" s="104" t="s">
        <v>74</v>
      </c>
      <c r="BV94" s="103" t="s">
        <v>75</v>
      </c>
      <c r="BW94" s="103" t="s">
        <v>4</v>
      </c>
      <c r="BX94" s="103" t="s">
        <v>76</v>
      </c>
      <c r="CL94" s="103" t="s">
        <v>1</v>
      </c>
    </row>
    <row r="95" s="7" customFormat="1" ht="16.5" customHeight="1">
      <c r="A95" s="105" t="s">
        <v>77</v>
      </c>
      <c r="B95" s="106"/>
      <c r="C95" s="107"/>
      <c r="D95" s="108" t="s">
        <v>78</v>
      </c>
      <c r="E95" s="108"/>
      <c r="F95" s="108"/>
      <c r="G95" s="108"/>
      <c r="H95" s="108"/>
      <c r="I95" s="109"/>
      <c r="J95" s="108" t="s">
        <v>79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'SO-01.1 - Zariadenie a op...'!J30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80</v>
      </c>
      <c r="AR95" s="106"/>
      <c r="AS95" s="112">
        <v>0</v>
      </c>
      <c r="AT95" s="113">
        <f>ROUND(SUM(AV95:AW95),2)</f>
        <v>0</v>
      </c>
      <c r="AU95" s="114">
        <f>'SO-01.1 - Zariadenie a op...'!P128</f>
        <v>0</v>
      </c>
      <c r="AV95" s="113">
        <f>'SO-01.1 - Zariadenie a op...'!J33</f>
        <v>0</v>
      </c>
      <c r="AW95" s="113">
        <f>'SO-01.1 - Zariadenie a op...'!J34</f>
        <v>0</v>
      </c>
      <c r="AX95" s="113">
        <f>'SO-01.1 - Zariadenie a op...'!J35</f>
        <v>0</v>
      </c>
      <c r="AY95" s="113">
        <f>'SO-01.1 - Zariadenie a op...'!J36</f>
        <v>0</v>
      </c>
      <c r="AZ95" s="113">
        <f>'SO-01.1 - Zariadenie a op...'!F33</f>
        <v>0</v>
      </c>
      <c r="BA95" s="113">
        <f>'SO-01.1 - Zariadenie a op...'!F34</f>
        <v>0</v>
      </c>
      <c r="BB95" s="113">
        <f>'SO-01.1 - Zariadenie a op...'!F35</f>
        <v>0</v>
      </c>
      <c r="BC95" s="113">
        <f>'SO-01.1 - Zariadenie a op...'!F36</f>
        <v>0</v>
      </c>
      <c r="BD95" s="115">
        <f>'SO-01.1 - Zariadenie a op...'!F37</f>
        <v>0</v>
      </c>
      <c r="BE95" s="7"/>
      <c r="BT95" s="116" t="s">
        <v>81</v>
      </c>
      <c r="BV95" s="116" t="s">
        <v>75</v>
      </c>
      <c r="BW95" s="116" t="s">
        <v>82</v>
      </c>
      <c r="BX95" s="116" t="s">
        <v>4</v>
      </c>
      <c r="CL95" s="116" t="s">
        <v>1</v>
      </c>
      <c r="CM95" s="116" t="s">
        <v>73</v>
      </c>
    </row>
    <row r="96" s="7" customFormat="1" ht="16.5" customHeight="1">
      <c r="A96" s="105" t="s">
        <v>77</v>
      </c>
      <c r="B96" s="106"/>
      <c r="C96" s="107"/>
      <c r="D96" s="108" t="s">
        <v>83</v>
      </c>
      <c r="E96" s="108"/>
      <c r="F96" s="108"/>
      <c r="G96" s="108"/>
      <c r="H96" s="108"/>
      <c r="I96" s="109"/>
      <c r="J96" s="108" t="s">
        <v>84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'SO-01.2 - Výmena osvetlen...'!J30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80</v>
      </c>
      <c r="AR96" s="106"/>
      <c r="AS96" s="112">
        <v>0</v>
      </c>
      <c r="AT96" s="113">
        <f>ROUND(SUM(AV96:AW96),2)</f>
        <v>0</v>
      </c>
      <c r="AU96" s="114">
        <f>'SO-01.2 - Výmena osvetlen...'!P119</f>
        <v>0</v>
      </c>
      <c r="AV96" s="113">
        <f>'SO-01.2 - Výmena osvetlen...'!J33</f>
        <v>0</v>
      </c>
      <c r="AW96" s="113">
        <f>'SO-01.2 - Výmena osvetlen...'!J34</f>
        <v>0</v>
      </c>
      <c r="AX96" s="113">
        <f>'SO-01.2 - Výmena osvetlen...'!J35</f>
        <v>0</v>
      </c>
      <c r="AY96" s="113">
        <f>'SO-01.2 - Výmena osvetlen...'!J36</f>
        <v>0</v>
      </c>
      <c r="AZ96" s="113">
        <f>'SO-01.2 - Výmena osvetlen...'!F33</f>
        <v>0</v>
      </c>
      <c r="BA96" s="113">
        <f>'SO-01.2 - Výmena osvetlen...'!F34</f>
        <v>0</v>
      </c>
      <c r="BB96" s="113">
        <f>'SO-01.2 - Výmena osvetlen...'!F35</f>
        <v>0</v>
      </c>
      <c r="BC96" s="113">
        <f>'SO-01.2 - Výmena osvetlen...'!F36</f>
        <v>0</v>
      </c>
      <c r="BD96" s="115">
        <f>'SO-01.2 - Výmena osvetlen...'!F37</f>
        <v>0</v>
      </c>
      <c r="BE96" s="7"/>
      <c r="BT96" s="116" t="s">
        <v>81</v>
      </c>
      <c r="BV96" s="116" t="s">
        <v>75</v>
      </c>
      <c r="BW96" s="116" t="s">
        <v>85</v>
      </c>
      <c r="BX96" s="116" t="s">
        <v>4</v>
      </c>
      <c r="CL96" s="116" t="s">
        <v>1</v>
      </c>
      <c r="CM96" s="116" t="s">
        <v>73</v>
      </c>
    </row>
    <row r="97" s="7" customFormat="1" ht="16.5" customHeight="1">
      <c r="A97" s="105" t="s">
        <v>77</v>
      </c>
      <c r="B97" s="106"/>
      <c r="C97" s="107"/>
      <c r="D97" s="108" t="s">
        <v>86</v>
      </c>
      <c r="E97" s="108"/>
      <c r="F97" s="108"/>
      <c r="G97" s="108"/>
      <c r="H97" s="108"/>
      <c r="I97" s="109"/>
      <c r="J97" s="108" t="s">
        <v>87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'SO-02.1 - Výstavba multif...'!J30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80</v>
      </c>
      <c r="AR97" s="106"/>
      <c r="AS97" s="112">
        <v>0</v>
      </c>
      <c r="AT97" s="113">
        <f>ROUND(SUM(AV97:AW97),2)</f>
        <v>0</v>
      </c>
      <c r="AU97" s="114">
        <f>'SO-02.1 - Výstavba multif...'!P128</f>
        <v>0</v>
      </c>
      <c r="AV97" s="113">
        <f>'SO-02.1 - Výstavba multif...'!J33</f>
        <v>0</v>
      </c>
      <c r="AW97" s="113">
        <f>'SO-02.1 - Výstavba multif...'!J34</f>
        <v>0</v>
      </c>
      <c r="AX97" s="113">
        <f>'SO-02.1 - Výstavba multif...'!J35</f>
        <v>0</v>
      </c>
      <c r="AY97" s="113">
        <f>'SO-02.1 - Výstavba multif...'!J36</f>
        <v>0</v>
      </c>
      <c r="AZ97" s="113">
        <f>'SO-02.1 - Výstavba multif...'!F33</f>
        <v>0</v>
      </c>
      <c r="BA97" s="113">
        <f>'SO-02.1 - Výstavba multif...'!F34</f>
        <v>0</v>
      </c>
      <c r="BB97" s="113">
        <f>'SO-02.1 - Výstavba multif...'!F35</f>
        <v>0</v>
      </c>
      <c r="BC97" s="113">
        <f>'SO-02.1 - Výstavba multif...'!F36</f>
        <v>0</v>
      </c>
      <c r="BD97" s="115">
        <f>'SO-02.1 - Výstavba multif...'!F37</f>
        <v>0</v>
      </c>
      <c r="BE97" s="7"/>
      <c r="BT97" s="116" t="s">
        <v>81</v>
      </c>
      <c r="BV97" s="116" t="s">
        <v>75</v>
      </c>
      <c r="BW97" s="116" t="s">
        <v>88</v>
      </c>
      <c r="BX97" s="116" t="s">
        <v>4</v>
      </c>
      <c r="CL97" s="116" t="s">
        <v>1</v>
      </c>
      <c r="CM97" s="116" t="s">
        <v>73</v>
      </c>
    </row>
    <row r="98" s="7" customFormat="1" ht="16.5" customHeight="1">
      <c r="A98" s="105" t="s">
        <v>77</v>
      </c>
      <c r="B98" s="106"/>
      <c r="C98" s="107"/>
      <c r="D98" s="108" t="s">
        <v>89</v>
      </c>
      <c r="E98" s="108"/>
      <c r="F98" s="108"/>
      <c r="G98" s="108"/>
      <c r="H98" s="108"/>
      <c r="I98" s="109"/>
      <c r="J98" s="108" t="s">
        <v>90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'SO-02.2 - Výstavba trénin...'!J30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80</v>
      </c>
      <c r="AR98" s="106"/>
      <c r="AS98" s="112">
        <v>0</v>
      </c>
      <c r="AT98" s="113">
        <f>ROUND(SUM(AV98:AW98),2)</f>
        <v>0</v>
      </c>
      <c r="AU98" s="114">
        <f>'SO-02.2 - Výstavba trénin...'!P122</f>
        <v>0</v>
      </c>
      <c r="AV98" s="113">
        <f>'SO-02.2 - Výstavba trénin...'!J33</f>
        <v>0</v>
      </c>
      <c r="AW98" s="113">
        <f>'SO-02.2 - Výstavba trénin...'!J34</f>
        <v>0</v>
      </c>
      <c r="AX98" s="113">
        <f>'SO-02.2 - Výstavba trénin...'!J35</f>
        <v>0</v>
      </c>
      <c r="AY98" s="113">
        <f>'SO-02.2 - Výstavba trénin...'!J36</f>
        <v>0</v>
      </c>
      <c r="AZ98" s="113">
        <f>'SO-02.2 - Výstavba trénin...'!F33</f>
        <v>0</v>
      </c>
      <c r="BA98" s="113">
        <f>'SO-02.2 - Výstavba trénin...'!F34</f>
        <v>0</v>
      </c>
      <c r="BB98" s="113">
        <f>'SO-02.2 - Výstavba trénin...'!F35</f>
        <v>0</v>
      </c>
      <c r="BC98" s="113">
        <f>'SO-02.2 - Výstavba trénin...'!F36</f>
        <v>0</v>
      </c>
      <c r="BD98" s="115">
        <f>'SO-02.2 - Výstavba trénin...'!F37</f>
        <v>0</v>
      </c>
      <c r="BE98" s="7"/>
      <c r="BT98" s="116" t="s">
        <v>81</v>
      </c>
      <c r="BV98" s="116" t="s">
        <v>75</v>
      </c>
      <c r="BW98" s="116" t="s">
        <v>91</v>
      </c>
      <c r="BX98" s="116" t="s">
        <v>4</v>
      </c>
      <c r="CL98" s="116" t="s">
        <v>1</v>
      </c>
      <c r="CM98" s="116" t="s">
        <v>73</v>
      </c>
    </row>
    <row r="99" s="7" customFormat="1" ht="24.75" customHeight="1">
      <c r="A99" s="105" t="s">
        <v>77</v>
      </c>
      <c r="B99" s="106"/>
      <c r="C99" s="107"/>
      <c r="D99" s="108" t="s">
        <v>92</v>
      </c>
      <c r="E99" s="108"/>
      <c r="F99" s="108"/>
      <c r="G99" s="108"/>
      <c r="H99" s="108"/>
      <c r="I99" s="109"/>
      <c r="J99" s="108" t="s">
        <v>93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'SO-03.1 - Rekonštrukcia f...'!J30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80</v>
      </c>
      <c r="AR99" s="106"/>
      <c r="AS99" s="112">
        <v>0</v>
      </c>
      <c r="AT99" s="113">
        <f>ROUND(SUM(AV99:AW99),2)</f>
        <v>0</v>
      </c>
      <c r="AU99" s="114">
        <f>'SO-03.1 - Rekonštrukcia f...'!P130</f>
        <v>0</v>
      </c>
      <c r="AV99" s="113">
        <f>'SO-03.1 - Rekonštrukcia f...'!J33</f>
        <v>0</v>
      </c>
      <c r="AW99" s="113">
        <f>'SO-03.1 - Rekonštrukcia f...'!J34</f>
        <v>0</v>
      </c>
      <c r="AX99" s="113">
        <f>'SO-03.1 - Rekonštrukcia f...'!J35</f>
        <v>0</v>
      </c>
      <c r="AY99" s="113">
        <f>'SO-03.1 - Rekonštrukcia f...'!J36</f>
        <v>0</v>
      </c>
      <c r="AZ99" s="113">
        <f>'SO-03.1 - Rekonštrukcia f...'!F33</f>
        <v>0</v>
      </c>
      <c r="BA99" s="113">
        <f>'SO-03.1 - Rekonštrukcia f...'!F34</f>
        <v>0</v>
      </c>
      <c r="BB99" s="113">
        <f>'SO-03.1 - Rekonštrukcia f...'!F35</f>
        <v>0</v>
      </c>
      <c r="BC99" s="113">
        <f>'SO-03.1 - Rekonštrukcia f...'!F36</f>
        <v>0</v>
      </c>
      <c r="BD99" s="115">
        <f>'SO-03.1 - Rekonštrukcia f...'!F37</f>
        <v>0</v>
      </c>
      <c r="BE99" s="7"/>
      <c r="BT99" s="116" t="s">
        <v>81</v>
      </c>
      <c r="BV99" s="116" t="s">
        <v>75</v>
      </c>
      <c r="BW99" s="116" t="s">
        <v>94</v>
      </c>
      <c r="BX99" s="116" t="s">
        <v>4</v>
      </c>
      <c r="CL99" s="116" t="s">
        <v>1</v>
      </c>
      <c r="CM99" s="116" t="s">
        <v>73</v>
      </c>
    </row>
    <row r="100" s="7" customFormat="1" ht="24.75" customHeight="1">
      <c r="A100" s="105" t="s">
        <v>77</v>
      </c>
      <c r="B100" s="106"/>
      <c r="C100" s="107"/>
      <c r="D100" s="108" t="s">
        <v>95</v>
      </c>
      <c r="E100" s="108"/>
      <c r="F100" s="108"/>
      <c r="G100" s="108"/>
      <c r="H100" s="108"/>
      <c r="I100" s="109"/>
      <c r="J100" s="108" t="s">
        <v>96</v>
      </c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10">
        <f>'SO-03.2 - Tribúna 108 mie...'!J30</f>
        <v>0</v>
      </c>
      <c r="AH100" s="109"/>
      <c r="AI100" s="109"/>
      <c r="AJ100" s="109"/>
      <c r="AK100" s="109"/>
      <c r="AL100" s="109"/>
      <c r="AM100" s="109"/>
      <c r="AN100" s="110">
        <f>SUM(AG100,AT100)</f>
        <v>0</v>
      </c>
      <c r="AO100" s="109"/>
      <c r="AP100" s="109"/>
      <c r="AQ100" s="111" t="s">
        <v>80</v>
      </c>
      <c r="AR100" s="106"/>
      <c r="AS100" s="112">
        <v>0</v>
      </c>
      <c r="AT100" s="113">
        <f>ROUND(SUM(AV100:AW100),2)</f>
        <v>0</v>
      </c>
      <c r="AU100" s="114">
        <f>'SO-03.2 - Tribúna 108 mie...'!P125</f>
        <v>0</v>
      </c>
      <c r="AV100" s="113">
        <f>'SO-03.2 - Tribúna 108 mie...'!J33</f>
        <v>0</v>
      </c>
      <c r="AW100" s="113">
        <f>'SO-03.2 - Tribúna 108 mie...'!J34</f>
        <v>0</v>
      </c>
      <c r="AX100" s="113">
        <f>'SO-03.2 - Tribúna 108 mie...'!J35</f>
        <v>0</v>
      </c>
      <c r="AY100" s="113">
        <f>'SO-03.2 - Tribúna 108 mie...'!J36</f>
        <v>0</v>
      </c>
      <c r="AZ100" s="113">
        <f>'SO-03.2 - Tribúna 108 mie...'!F33</f>
        <v>0</v>
      </c>
      <c r="BA100" s="113">
        <f>'SO-03.2 - Tribúna 108 mie...'!F34</f>
        <v>0</v>
      </c>
      <c r="BB100" s="113">
        <f>'SO-03.2 - Tribúna 108 mie...'!F35</f>
        <v>0</v>
      </c>
      <c r="BC100" s="113">
        <f>'SO-03.2 - Tribúna 108 mie...'!F36</f>
        <v>0</v>
      </c>
      <c r="BD100" s="115">
        <f>'SO-03.2 - Tribúna 108 mie...'!F37</f>
        <v>0</v>
      </c>
      <c r="BE100" s="7"/>
      <c r="BT100" s="116" t="s">
        <v>81</v>
      </c>
      <c r="BV100" s="116" t="s">
        <v>75</v>
      </c>
      <c r="BW100" s="116" t="s">
        <v>97</v>
      </c>
      <c r="BX100" s="116" t="s">
        <v>4</v>
      </c>
      <c r="CL100" s="116" t="s">
        <v>1</v>
      </c>
      <c r="CM100" s="116" t="s">
        <v>73</v>
      </c>
    </row>
    <row r="101" s="7" customFormat="1" ht="16.5" customHeight="1">
      <c r="A101" s="105" t="s">
        <v>77</v>
      </c>
      <c r="B101" s="106"/>
      <c r="C101" s="107"/>
      <c r="D101" s="108" t="s">
        <v>98</v>
      </c>
      <c r="E101" s="108"/>
      <c r="F101" s="108"/>
      <c r="G101" s="108"/>
      <c r="H101" s="108"/>
      <c r="I101" s="109"/>
      <c r="J101" s="108" t="s">
        <v>99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0">
        <f>'SO-03.3 - Šatne - prezlie...'!J30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80</v>
      </c>
      <c r="AR101" s="106"/>
      <c r="AS101" s="117">
        <v>0</v>
      </c>
      <c r="AT101" s="118">
        <f>ROUND(SUM(AV101:AW101),2)</f>
        <v>0</v>
      </c>
      <c r="AU101" s="119">
        <f>'SO-03.3 - Šatne - prezlie...'!P125</f>
        <v>0</v>
      </c>
      <c r="AV101" s="118">
        <f>'SO-03.3 - Šatne - prezlie...'!J33</f>
        <v>0</v>
      </c>
      <c r="AW101" s="118">
        <f>'SO-03.3 - Šatne - prezlie...'!J34</f>
        <v>0</v>
      </c>
      <c r="AX101" s="118">
        <f>'SO-03.3 - Šatne - prezlie...'!J35</f>
        <v>0</v>
      </c>
      <c r="AY101" s="118">
        <f>'SO-03.3 - Šatne - prezlie...'!J36</f>
        <v>0</v>
      </c>
      <c r="AZ101" s="118">
        <f>'SO-03.3 - Šatne - prezlie...'!F33</f>
        <v>0</v>
      </c>
      <c r="BA101" s="118">
        <f>'SO-03.3 - Šatne - prezlie...'!F34</f>
        <v>0</v>
      </c>
      <c r="BB101" s="118">
        <f>'SO-03.3 - Šatne - prezlie...'!F35</f>
        <v>0</v>
      </c>
      <c r="BC101" s="118">
        <f>'SO-03.3 - Šatne - prezlie...'!F36</f>
        <v>0</v>
      </c>
      <c r="BD101" s="120">
        <f>'SO-03.3 - Šatne - prezlie...'!F37</f>
        <v>0</v>
      </c>
      <c r="BE101" s="7"/>
      <c r="BT101" s="116" t="s">
        <v>81</v>
      </c>
      <c r="BV101" s="116" t="s">
        <v>75</v>
      </c>
      <c r="BW101" s="116" t="s">
        <v>100</v>
      </c>
      <c r="BX101" s="116" t="s">
        <v>4</v>
      </c>
      <c r="CL101" s="116" t="s">
        <v>1</v>
      </c>
      <c r="CM101" s="116" t="s">
        <v>73</v>
      </c>
    </row>
    <row r="102" s="2" customFormat="1" ht="30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5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35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</sheetData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-01.1 - Zariadenie a op...'!C2" display="/"/>
    <hyperlink ref="A96" location="'SO-01.2 - Výmena osvetlen...'!C2" display="/"/>
    <hyperlink ref="A97" location="'SO-02.1 - Výstavba multif...'!C2" display="/"/>
    <hyperlink ref="A98" location="'SO-02.2 - Výstavba trénin...'!C2" display="/"/>
    <hyperlink ref="A99" location="'SO-03.1 - Rekonštrukcia f...'!C2" display="/"/>
    <hyperlink ref="A100" location="'SO-03.2 - Tribúna 108 mie...'!C2" display="/"/>
    <hyperlink ref="A101" location="'SO-03.3 - Šatne - prezli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101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Výstavba a modernizácia športového arálu Partizán Bardejov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102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103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15. 1. 2026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33</v>
      </c>
      <c r="E30" s="34"/>
      <c r="F30" s="34"/>
      <c r="G30" s="34"/>
      <c r="H30" s="34"/>
      <c r="I30" s="34"/>
      <c r="J30" s="97">
        <f>ROUND(J128,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37</v>
      </c>
      <c r="E33" s="41" t="s">
        <v>38</v>
      </c>
      <c r="F33" s="128">
        <f>ROUND((SUM(BE128:BE179)),  2)</f>
        <v>0</v>
      </c>
      <c r="G33" s="129"/>
      <c r="H33" s="129"/>
      <c r="I33" s="130">
        <v>0.23000000000000001</v>
      </c>
      <c r="J33" s="128">
        <f>ROUND(((SUM(BE128:BE179))*I33),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39</v>
      </c>
      <c r="F34" s="131">
        <f>ROUND((SUM(BF128:BF179)),  2)</f>
        <v>0</v>
      </c>
      <c r="G34" s="34"/>
      <c r="H34" s="34"/>
      <c r="I34" s="132">
        <v>0.23000000000000001</v>
      </c>
      <c r="J34" s="131">
        <f>ROUND(((SUM(BF128:BF179))*I34),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1">
        <f>ROUND((SUM(BG128:BG179)),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1">
        <f>ROUND((SUM(BH128:BH179)),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8">
        <f>ROUND((SUM(BI128:BI179)),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43</v>
      </c>
      <c r="E39" s="82"/>
      <c r="F39" s="82"/>
      <c r="G39" s="135" t="s">
        <v>44</v>
      </c>
      <c r="H39" s="136" t="s">
        <v>45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48</v>
      </c>
      <c r="E61" s="37"/>
      <c r="F61" s="139" t="s">
        <v>49</v>
      </c>
      <c r="G61" s="59" t="s">
        <v>48</v>
      </c>
      <c r="H61" s="37"/>
      <c r="I61" s="37"/>
      <c r="J61" s="140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48</v>
      </c>
      <c r="E76" s="37"/>
      <c r="F76" s="139" t="s">
        <v>49</v>
      </c>
      <c r="G76" s="59" t="s">
        <v>48</v>
      </c>
      <c r="H76" s="37"/>
      <c r="I76" s="37"/>
      <c r="J76" s="140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Výstavba a modernizácia športového arálu Partizán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102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SO-01.1 - Zariadenie a oplotenie ihriska UT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Bardejov</v>
      </c>
      <c r="G89" s="34"/>
      <c r="H89" s="34"/>
      <c r="I89" s="28" t="s">
        <v>21</v>
      </c>
      <c r="J89" s="70" t="str">
        <f>IF(J12="","",J12)</f>
        <v>15. 1. 2026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105</v>
      </c>
      <c r="D94" s="133"/>
      <c r="E94" s="133"/>
      <c r="F94" s="133"/>
      <c r="G94" s="133"/>
      <c r="H94" s="133"/>
      <c r="I94" s="133"/>
      <c r="J94" s="142" t="s">
        <v>106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107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s="9" customFormat="1" ht="24.96" customHeight="1">
      <c r="A97" s="9"/>
      <c r="B97" s="144"/>
      <c r="C97" s="9"/>
      <c r="D97" s="145" t="s">
        <v>109</v>
      </c>
      <c r="E97" s="146"/>
      <c r="F97" s="146"/>
      <c r="G97" s="146"/>
      <c r="H97" s="146"/>
      <c r="I97" s="146"/>
      <c r="J97" s="147">
        <f>J129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110</v>
      </c>
      <c r="E98" s="150"/>
      <c r="F98" s="150"/>
      <c r="G98" s="150"/>
      <c r="H98" s="150"/>
      <c r="I98" s="150"/>
      <c r="J98" s="151">
        <f>J130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111</v>
      </c>
      <c r="E99" s="150"/>
      <c r="F99" s="150"/>
      <c r="G99" s="150"/>
      <c r="H99" s="150"/>
      <c r="I99" s="150"/>
      <c r="J99" s="151">
        <f>J140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112</v>
      </c>
      <c r="E100" s="150"/>
      <c r="F100" s="150"/>
      <c r="G100" s="150"/>
      <c r="H100" s="150"/>
      <c r="I100" s="150"/>
      <c r="J100" s="151">
        <f>J146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113</v>
      </c>
      <c r="E101" s="150"/>
      <c r="F101" s="150"/>
      <c r="G101" s="150"/>
      <c r="H101" s="150"/>
      <c r="I101" s="150"/>
      <c r="J101" s="151">
        <f>J151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114</v>
      </c>
      <c r="E102" s="150"/>
      <c r="F102" s="150"/>
      <c r="G102" s="150"/>
      <c r="H102" s="150"/>
      <c r="I102" s="150"/>
      <c r="J102" s="151">
        <f>J156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115</v>
      </c>
      <c r="E103" s="150"/>
      <c r="F103" s="150"/>
      <c r="G103" s="150"/>
      <c r="H103" s="150"/>
      <c r="I103" s="150"/>
      <c r="J103" s="151">
        <f>J160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116</v>
      </c>
      <c r="E104" s="146"/>
      <c r="F104" s="146"/>
      <c r="G104" s="146"/>
      <c r="H104" s="146"/>
      <c r="I104" s="146"/>
      <c r="J104" s="147">
        <f>J162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117</v>
      </c>
      <c r="E105" s="150"/>
      <c r="F105" s="150"/>
      <c r="G105" s="150"/>
      <c r="H105" s="150"/>
      <c r="I105" s="150"/>
      <c r="J105" s="151">
        <f>J163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4"/>
      <c r="C106" s="9"/>
      <c r="D106" s="145" t="s">
        <v>118</v>
      </c>
      <c r="E106" s="146"/>
      <c r="F106" s="146"/>
      <c r="G106" s="146"/>
      <c r="H106" s="146"/>
      <c r="I106" s="146"/>
      <c r="J106" s="147">
        <f>J172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8"/>
      <c r="C107" s="10"/>
      <c r="D107" s="149" t="s">
        <v>119</v>
      </c>
      <c r="E107" s="150"/>
      <c r="F107" s="150"/>
      <c r="G107" s="150"/>
      <c r="H107" s="150"/>
      <c r="I107" s="150"/>
      <c r="J107" s="151">
        <f>J173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4"/>
      <c r="C108" s="9"/>
      <c r="D108" s="145" t="s">
        <v>120</v>
      </c>
      <c r="E108" s="146"/>
      <c r="F108" s="146"/>
      <c r="G108" s="146"/>
      <c r="H108" s="146"/>
      <c r="I108" s="146"/>
      <c r="J108" s="147">
        <f>J178</f>
        <v>0</v>
      </c>
      <c r="K108" s="9"/>
      <c r="L108" s="14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121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>Výstavba a modernizácia športového arálu Partizán Bardejov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102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E9</f>
        <v>SO-01.1 - Zariadenie a oplotenie ihriska UT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F12</f>
        <v>Bardejov</v>
      </c>
      <c r="G122" s="34"/>
      <c r="H122" s="34"/>
      <c r="I122" s="28" t="s">
        <v>21</v>
      </c>
      <c r="J122" s="70" t="str">
        <f>IF(J12="","",J12)</f>
        <v>15. 1. 2026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E15</f>
        <v xml:space="preserve"> </v>
      </c>
      <c r="G124" s="34"/>
      <c r="H124" s="34"/>
      <c r="I124" s="28" t="s">
        <v>29</v>
      </c>
      <c r="J124" s="32" t="str">
        <f>E21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IF(E18="","",E18)</f>
        <v>Vyplň údaj</v>
      </c>
      <c r="G125" s="34"/>
      <c r="H125" s="34"/>
      <c r="I125" s="28" t="s">
        <v>31</v>
      </c>
      <c r="J125" s="32" t="str">
        <f>E24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2"/>
      <c r="B127" s="153"/>
      <c r="C127" s="154" t="s">
        <v>122</v>
      </c>
      <c r="D127" s="155" t="s">
        <v>58</v>
      </c>
      <c r="E127" s="155" t="s">
        <v>54</v>
      </c>
      <c r="F127" s="155" t="s">
        <v>55</v>
      </c>
      <c r="G127" s="155" t="s">
        <v>123</v>
      </c>
      <c r="H127" s="155" t="s">
        <v>124</v>
      </c>
      <c r="I127" s="155" t="s">
        <v>125</v>
      </c>
      <c r="J127" s="156" t="s">
        <v>106</v>
      </c>
      <c r="K127" s="157" t="s">
        <v>126</v>
      </c>
      <c r="L127" s="158"/>
      <c r="M127" s="87" t="s">
        <v>1</v>
      </c>
      <c r="N127" s="88" t="s">
        <v>37</v>
      </c>
      <c r="O127" s="88" t="s">
        <v>127</v>
      </c>
      <c r="P127" s="88" t="s">
        <v>128</v>
      </c>
      <c r="Q127" s="88" t="s">
        <v>129</v>
      </c>
      <c r="R127" s="88" t="s">
        <v>130</v>
      </c>
      <c r="S127" s="88" t="s">
        <v>131</v>
      </c>
      <c r="T127" s="89" t="s">
        <v>132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</row>
    <row r="128" s="2" customFormat="1" ht="22.8" customHeight="1">
      <c r="A128" s="34"/>
      <c r="B128" s="35"/>
      <c r="C128" s="94" t="s">
        <v>107</v>
      </c>
      <c r="D128" s="34"/>
      <c r="E128" s="34"/>
      <c r="F128" s="34"/>
      <c r="G128" s="34"/>
      <c r="H128" s="34"/>
      <c r="I128" s="34"/>
      <c r="J128" s="159">
        <f>BK128</f>
        <v>0</v>
      </c>
      <c r="K128" s="34"/>
      <c r="L128" s="35"/>
      <c r="M128" s="90"/>
      <c r="N128" s="74"/>
      <c r="O128" s="91"/>
      <c r="P128" s="160">
        <f>P129+P162+P172+P178</f>
        <v>0</v>
      </c>
      <c r="Q128" s="91"/>
      <c r="R128" s="160">
        <f>R129+R162+R172+R178</f>
        <v>0</v>
      </c>
      <c r="S128" s="91"/>
      <c r="T128" s="161">
        <f>T129+T162+T172+T178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72</v>
      </c>
      <c r="AU128" s="15" t="s">
        <v>108</v>
      </c>
      <c r="BK128" s="162">
        <f>BK129+BK162+BK172+BK178</f>
        <v>0</v>
      </c>
    </row>
    <row r="129" s="12" customFormat="1" ht="25.92" customHeight="1">
      <c r="A129" s="12"/>
      <c r="B129" s="163"/>
      <c r="C129" s="12"/>
      <c r="D129" s="164" t="s">
        <v>72</v>
      </c>
      <c r="E129" s="165" t="s">
        <v>133</v>
      </c>
      <c r="F129" s="165" t="s">
        <v>134</v>
      </c>
      <c r="G129" s="12"/>
      <c r="H129" s="12"/>
      <c r="I129" s="166"/>
      <c r="J129" s="167">
        <f>BK129</f>
        <v>0</v>
      </c>
      <c r="K129" s="12"/>
      <c r="L129" s="163"/>
      <c r="M129" s="168"/>
      <c r="N129" s="169"/>
      <c r="O129" s="169"/>
      <c r="P129" s="170">
        <f>P130+P140+P146+P151+P156+P160</f>
        <v>0</v>
      </c>
      <c r="Q129" s="169"/>
      <c r="R129" s="170">
        <f>R130+R140+R146+R151+R156+R160</f>
        <v>0</v>
      </c>
      <c r="S129" s="169"/>
      <c r="T129" s="171">
        <f>T130+T140+T146+T151+T156+T160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81</v>
      </c>
      <c r="AT129" s="172" t="s">
        <v>72</v>
      </c>
      <c r="AU129" s="172" t="s">
        <v>73</v>
      </c>
      <c r="AY129" s="164" t="s">
        <v>135</v>
      </c>
      <c r="BK129" s="173">
        <f>BK130+BK140+BK146+BK151+BK156+BK160</f>
        <v>0</v>
      </c>
    </row>
    <row r="130" s="12" customFormat="1" ht="22.8" customHeight="1">
      <c r="A130" s="12"/>
      <c r="B130" s="163"/>
      <c r="C130" s="12"/>
      <c r="D130" s="164" t="s">
        <v>72</v>
      </c>
      <c r="E130" s="174" t="s">
        <v>81</v>
      </c>
      <c r="F130" s="174" t="s">
        <v>136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SUM(P131:P139)</f>
        <v>0</v>
      </c>
      <c r="Q130" s="169"/>
      <c r="R130" s="170">
        <f>SUM(R131:R139)</f>
        <v>0</v>
      </c>
      <c r="S130" s="169"/>
      <c r="T130" s="171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81</v>
      </c>
      <c r="AT130" s="172" t="s">
        <v>72</v>
      </c>
      <c r="AU130" s="172" t="s">
        <v>81</v>
      </c>
      <c r="AY130" s="164" t="s">
        <v>135</v>
      </c>
      <c r="BK130" s="173">
        <f>SUM(BK131:BK139)</f>
        <v>0</v>
      </c>
    </row>
    <row r="131" s="2" customFormat="1" ht="24.15" customHeight="1">
      <c r="A131" s="34"/>
      <c r="B131" s="176"/>
      <c r="C131" s="177" t="s">
        <v>81</v>
      </c>
      <c r="D131" s="177" t="s">
        <v>137</v>
      </c>
      <c r="E131" s="178" t="s">
        <v>138</v>
      </c>
      <c r="F131" s="179" t="s">
        <v>139</v>
      </c>
      <c r="G131" s="180" t="s">
        <v>140</v>
      </c>
      <c r="H131" s="181">
        <v>65.287999999999997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39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141</v>
      </c>
      <c r="AT131" s="189" t="s">
        <v>137</v>
      </c>
      <c r="AU131" s="189" t="s">
        <v>142</v>
      </c>
      <c r="AY131" s="15" t="s">
        <v>135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142</v>
      </c>
      <c r="BK131" s="190">
        <f>ROUND(I131*H131,2)</f>
        <v>0</v>
      </c>
      <c r="BL131" s="15" t="s">
        <v>141</v>
      </c>
      <c r="BM131" s="189" t="s">
        <v>142</v>
      </c>
    </row>
    <row r="132" s="2" customFormat="1" ht="21.75" customHeight="1">
      <c r="A132" s="34"/>
      <c r="B132" s="176"/>
      <c r="C132" s="177" t="s">
        <v>142</v>
      </c>
      <c r="D132" s="177" t="s">
        <v>137</v>
      </c>
      <c r="E132" s="178" t="s">
        <v>143</v>
      </c>
      <c r="F132" s="179" t="s">
        <v>144</v>
      </c>
      <c r="G132" s="180" t="s">
        <v>140</v>
      </c>
      <c r="H132" s="181">
        <v>3.456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39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141</v>
      </c>
      <c r="AT132" s="189" t="s">
        <v>137</v>
      </c>
      <c r="AU132" s="189" t="s">
        <v>142</v>
      </c>
      <c r="AY132" s="15" t="s">
        <v>135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142</v>
      </c>
      <c r="BK132" s="190">
        <f>ROUND(I132*H132,2)</f>
        <v>0</v>
      </c>
      <c r="BL132" s="15" t="s">
        <v>141</v>
      </c>
      <c r="BM132" s="189" t="s">
        <v>141</v>
      </c>
    </row>
    <row r="133" s="2" customFormat="1" ht="24.15" customHeight="1">
      <c r="A133" s="34"/>
      <c r="B133" s="176"/>
      <c r="C133" s="177" t="s">
        <v>145</v>
      </c>
      <c r="D133" s="177" t="s">
        <v>137</v>
      </c>
      <c r="E133" s="178" t="s">
        <v>146</v>
      </c>
      <c r="F133" s="179" t="s">
        <v>147</v>
      </c>
      <c r="G133" s="180" t="s">
        <v>140</v>
      </c>
      <c r="H133" s="181">
        <v>3.456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39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141</v>
      </c>
      <c r="AT133" s="189" t="s">
        <v>137</v>
      </c>
      <c r="AU133" s="189" t="s">
        <v>142</v>
      </c>
      <c r="AY133" s="15" t="s">
        <v>135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142</v>
      </c>
      <c r="BK133" s="190">
        <f>ROUND(I133*H133,2)</f>
        <v>0</v>
      </c>
      <c r="BL133" s="15" t="s">
        <v>141</v>
      </c>
      <c r="BM133" s="189" t="s">
        <v>148</v>
      </c>
    </row>
    <row r="134" s="2" customFormat="1" ht="24.15" customHeight="1">
      <c r="A134" s="34"/>
      <c r="B134" s="176"/>
      <c r="C134" s="177" t="s">
        <v>141</v>
      </c>
      <c r="D134" s="177" t="s">
        <v>137</v>
      </c>
      <c r="E134" s="178" t="s">
        <v>149</v>
      </c>
      <c r="F134" s="179" t="s">
        <v>150</v>
      </c>
      <c r="G134" s="180" t="s">
        <v>140</v>
      </c>
      <c r="H134" s="181">
        <v>68.744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39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141</v>
      </c>
      <c r="AT134" s="189" t="s">
        <v>137</v>
      </c>
      <c r="AU134" s="189" t="s">
        <v>142</v>
      </c>
      <c r="AY134" s="15" t="s">
        <v>135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142</v>
      </c>
      <c r="BK134" s="190">
        <f>ROUND(I134*H134,2)</f>
        <v>0</v>
      </c>
      <c r="BL134" s="15" t="s">
        <v>141</v>
      </c>
      <c r="BM134" s="189" t="s">
        <v>151</v>
      </c>
    </row>
    <row r="135" s="2" customFormat="1" ht="33" customHeight="1">
      <c r="A135" s="34"/>
      <c r="B135" s="176"/>
      <c r="C135" s="177" t="s">
        <v>152</v>
      </c>
      <c r="D135" s="177" t="s">
        <v>137</v>
      </c>
      <c r="E135" s="178" t="s">
        <v>153</v>
      </c>
      <c r="F135" s="179" t="s">
        <v>154</v>
      </c>
      <c r="G135" s="180" t="s">
        <v>140</v>
      </c>
      <c r="H135" s="181">
        <v>68.744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39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141</v>
      </c>
      <c r="AT135" s="189" t="s">
        <v>137</v>
      </c>
      <c r="AU135" s="189" t="s">
        <v>142</v>
      </c>
      <c r="AY135" s="15" t="s">
        <v>135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142</v>
      </c>
      <c r="BK135" s="190">
        <f>ROUND(I135*H135,2)</f>
        <v>0</v>
      </c>
      <c r="BL135" s="15" t="s">
        <v>141</v>
      </c>
      <c r="BM135" s="189" t="s">
        <v>155</v>
      </c>
    </row>
    <row r="136" s="2" customFormat="1" ht="24.15" customHeight="1">
      <c r="A136" s="34"/>
      <c r="B136" s="176"/>
      <c r="C136" s="177" t="s">
        <v>148</v>
      </c>
      <c r="D136" s="177" t="s">
        <v>137</v>
      </c>
      <c r="E136" s="178" t="s">
        <v>156</v>
      </c>
      <c r="F136" s="179" t="s">
        <v>157</v>
      </c>
      <c r="G136" s="180" t="s">
        <v>140</v>
      </c>
      <c r="H136" s="181">
        <v>68.744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39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141</v>
      </c>
      <c r="AT136" s="189" t="s">
        <v>137</v>
      </c>
      <c r="AU136" s="189" t="s">
        <v>142</v>
      </c>
      <c r="AY136" s="15" t="s">
        <v>135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142</v>
      </c>
      <c r="BK136" s="190">
        <f>ROUND(I136*H136,2)</f>
        <v>0</v>
      </c>
      <c r="BL136" s="15" t="s">
        <v>141</v>
      </c>
      <c r="BM136" s="189" t="s">
        <v>158</v>
      </c>
    </row>
    <row r="137" s="2" customFormat="1" ht="16.5" customHeight="1">
      <c r="A137" s="34"/>
      <c r="B137" s="176"/>
      <c r="C137" s="177" t="s">
        <v>159</v>
      </c>
      <c r="D137" s="177" t="s">
        <v>137</v>
      </c>
      <c r="E137" s="178" t="s">
        <v>160</v>
      </c>
      <c r="F137" s="179" t="s">
        <v>161</v>
      </c>
      <c r="G137" s="180" t="s">
        <v>140</v>
      </c>
      <c r="H137" s="181">
        <v>68.744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39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141</v>
      </c>
      <c r="AT137" s="189" t="s">
        <v>137</v>
      </c>
      <c r="AU137" s="189" t="s">
        <v>142</v>
      </c>
      <c r="AY137" s="15" t="s">
        <v>135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142</v>
      </c>
      <c r="BK137" s="190">
        <f>ROUND(I137*H137,2)</f>
        <v>0</v>
      </c>
      <c r="BL137" s="15" t="s">
        <v>141</v>
      </c>
      <c r="BM137" s="189" t="s">
        <v>162</v>
      </c>
    </row>
    <row r="138" s="2" customFormat="1" ht="24.15" customHeight="1">
      <c r="A138" s="34"/>
      <c r="B138" s="176"/>
      <c r="C138" s="177" t="s">
        <v>151</v>
      </c>
      <c r="D138" s="177" t="s">
        <v>137</v>
      </c>
      <c r="E138" s="178" t="s">
        <v>163</v>
      </c>
      <c r="F138" s="179" t="s">
        <v>164</v>
      </c>
      <c r="G138" s="180" t="s">
        <v>165</v>
      </c>
      <c r="H138" s="181">
        <v>68.744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39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141</v>
      </c>
      <c r="AT138" s="189" t="s">
        <v>137</v>
      </c>
      <c r="AU138" s="189" t="s">
        <v>142</v>
      </c>
      <c r="AY138" s="15" t="s">
        <v>135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142</v>
      </c>
      <c r="BK138" s="190">
        <f>ROUND(I138*H138,2)</f>
        <v>0</v>
      </c>
      <c r="BL138" s="15" t="s">
        <v>141</v>
      </c>
      <c r="BM138" s="189" t="s">
        <v>166</v>
      </c>
    </row>
    <row r="139" s="2" customFormat="1" ht="21.75" customHeight="1">
      <c r="A139" s="34"/>
      <c r="B139" s="176"/>
      <c r="C139" s="177" t="s">
        <v>167</v>
      </c>
      <c r="D139" s="177" t="s">
        <v>137</v>
      </c>
      <c r="E139" s="178" t="s">
        <v>168</v>
      </c>
      <c r="F139" s="179" t="s">
        <v>169</v>
      </c>
      <c r="G139" s="180" t="s">
        <v>170</v>
      </c>
      <c r="H139" s="181">
        <v>97.409999999999997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39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141</v>
      </c>
      <c r="AT139" s="189" t="s">
        <v>137</v>
      </c>
      <c r="AU139" s="189" t="s">
        <v>142</v>
      </c>
      <c r="AY139" s="15" t="s">
        <v>135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142</v>
      </c>
      <c r="BK139" s="190">
        <f>ROUND(I139*H139,2)</f>
        <v>0</v>
      </c>
      <c r="BL139" s="15" t="s">
        <v>141</v>
      </c>
      <c r="BM139" s="189" t="s">
        <v>171</v>
      </c>
    </row>
    <row r="140" s="12" customFormat="1" ht="22.8" customHeight="1">
      <c r="A140" s="12"/>
      <c r="B140" s="163"/>
      <c r="C140" s="12"/>
      <c r="D140" s="164" t="s">
        <v>72</v>
      </c>
      <c r="E140" s="174" t="s">
        <v>142</v>
      </c>
      <c r="F140" s="174" t="s">
        <v>172</v>
      </c>
      <c r="G140" s="12"/>
      <c r="H140" s="12"/>
      <c r="I140" s="166"/>
      <c r="J140" s="175">
        <f>BK140</f>
        <v>0</v>
      </c>
      <c r="K140" s="12"/>
      <c r="L140" s="163"/>
      <c r="M140" s="168"/>
      <c r="N140" s="169"/>
      <c r="O140" s="169"/>
      <c r="P140" s="170">
        <f>SUM(P141:P145)</f>
        <v>0</v>
      </c>
      <c r="Q140" s="169"/>
      <c r="R140" s="170">
        <f>SUM(R141:R145)</f>
        <v>0</v>
      </c>
      <c r="S140" s="169"/>
      <c r="T140" s="171">
        <f>SUM(T141:T145)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81</v>
      </c>
      <c r="AT140" s="172" t="s">
        <v>72</v>
      </c>
      <c r="AU140" s="172" t="s">
        <v>81</v>
      </c>
      <c r="AY140" s="164" t="s">
        <v>135</v>
      </c>
      <c r="BK140" s="173">
        <f>SUM(BK141:BK145)</f>
        <v>0</v>
      </c>
    </row>
    <row r="141" s="2" customFormat="1" ht="16.5" customHeight="1">
      <c r="A141" s="34"/>
      <c r="B141" s="176"/>
      <c r="C141" s="177" t="s">
        <v>155</v>
      </c>
      <c r="D141" s="177" t="s">
        <v>137</v>
      </c>
      <c r="E141" s="178" t="s">
        <v>173</v>
      </c>
      <c r="F141" s="179" t="s">
        <v>174</v>
      </c>
      <c r="G141" s="180" t="s">
        <v>140</v>
      </c>
      <c r="H141" s="181">
        <v>14.612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39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141</v>
      </c>
      <c r="AT141" s="189" t="s">
        <v>137</v>
      </c>
      <c r="AU141" s="189" t="s">
        <v>142</v>
      </c>
      <c r="AY141" s="15" t="s">
        <v>135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142</v>
      </c>
      <c r="BK141" s="190">
        <f>ROUND(I141*H141,2)</f>
        <v>0</v>
      </c>
      <c r="BL141" s="15" t="s">
        <v>141</v>
      </c>
      <c r="BM141" s="189" t="s">
        <v>175</v>
      </c>
    </row>
    <row r="142" s="2" customFormat="1" ht="24.15" customHeight="1">
      <c r="A142" s="34"/>
      <c r="B142" s="176"/>
      <c r="C142" s="177" t="s">
        <v>176</v>
      </c>
      <c r="D142" s="177" t="s">
        <v>137</v>
      </c>
      <c r="E142" s="178" t="s">
        <v>177</v>
      </c>
      <c r="F142" s="179" t="s">
        <v>178</v>
      </c>
      <c r="G142" s="180" t="s">
        <v>170</v>
      </c>
      <c r="H142" s="181">
        <v>15.606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39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141</v>
      </c>
      <c r="AT142" s="189" t="s">
        <v>137</v>
      </c>
      <c r="AU142" s="189" t="s">
        <v>142</v>
      </c>
      <c r="AY142" s="15" t="s">
        <v>135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142</v>
      </c>
      <c r="BK142" s="190">
        <f>ROUND(I142*H142,2)</f>
        <v>0</v>
      </c>
      <c r="BL142" s="15" t="s">
        <v>141</v>
      </c>
      <c r="BM142" s="189" t="s">
        <v>179</v>
      </c>
    </row>
    <row r="143" s="2" customFormat="1" ht="24.15" customHeight="1">
      <c r="A143" s="34"/>
      <c r="B143" s="176"/>
      <c r="C143" s="177" t="s">
        <v>158</v>
      </c>
      <c r="D143" s="177" t="s">
        <v>137</v>
      </c>
      <c r="E143" s="178" t="s">
        <v>180</v>
      </c>
      <c r="F143" s="179" t="s">
        <v>181</v>
      </c>
      <c r="G143" s="180" t="s">
        <v>170</v>
      </c>
      <c r="H143" s="181">
        <v>15.606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39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141</v>
      </c>
      <c r="AT143" s="189" t="s">
        <v>137</v>
      </c>
      <c r="AU143" s="189" t="s">
        <v>142</v>
      </c>
      <c r="AY143" s="15" t="s">
        <v>135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142</v>
      </c>
      <c r="BK143" s="190">
        <f>ROUND(I143*H143,2)</f>
        <v>0</v>
      </c>
      <c r="BL143" s="15" t="s">
        <v>141</v>
      </c>
      <c r="BM143" s="189" t="s">
        <v>182</v>
      </c>
    </row>
    <row r="144" s="2" customFormat="1" ht="16.5" customHeight="1">
      <c r="A144" s="34"/>
      <c r="B144" s="176"/>
      <c r="C144" s="177" t="s">
        <v>183</v>
      </c>
      <c r="D144" s="177" t="s">
        <v>137</v>
      </c>
      <c r="E144" s="178" t="s">
        <v>184</v>
      </c>
      <c r="F144" s="179" t="s">
        <v>185</v>
      </c>
      <c r="G144" s="180" t="s">
        <v>165</v>
      </c>
      <c r="H144" s="181">
        <v>1.5389999999999999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39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141</v>
      </c>
      <c r="AT144" s="189" t="s">
        <v>137</v>
      </c>
      <c r="AU144" s="189" t="s">
        <v>142</v>
      </c>
      <c r="AY144" s="15" t="s">
        <v>135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142</v>
      </c>
      <c r="BK144" s="190">
        <f>ROUND(I144*H144,2)</f>
        <v>0</v>
      </c>
      <c r="BL144" s="15" t="s">
        <v>141</v>
      </c>
      <c r="BM144" s="189" t="s">
        <v>186</v>
      </c>
    </row>
    <row r="145" s="2" customFormat="1" ht="16.5" customHeight="1">
      <c r="A145" s="34"/>
      <c r="B145" s="176"/>
      <c r="C145" s="177" t="s">
        <v>162</v>
      </c>
      <c r="D145" s="177" t="s">
        <v>137</v>
      </c>
      <c r="E145" s="178" t="s">
        <v>187</v>
      </c>
      <c r="F145" s="179" t="s">
        <v>188</v>
      </c>
      <c r="G145" s="180" t="s">
        <v>140</v>
      </c>
      <c r="H145" s="181">
        <v>3.456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39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141</v>
      </c>
      <c r="AT145" s="189" t="s">
        <v>137</v>
      </c>
      <c r="AU145" s="189" t="s">
        <v>142</v>
      </c>
      <c r="AY145" s="15" t="s">
        <v>135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142</v>
      </c>
      <c r="BK145" s="190">
        <f>ROUND(I145*H145,2)</f>
        <v>0</v>
      </c>
      <c r="BL145" s="15" t="s">
        <v>141</v>
      </c>
      <c r="BM145" s="189" t="s">
        <v>189</v>
      </c>
    </row>
    <row r="146" s="12" customFormat="1" ht="22.8" customHeight="1">
      <c r="A146" s="12"/>
      <c r="B146" s="163"/>
      <c r="C146" s="12"/>
      <c r="D146" s="164" t="s">
        <v>72</v>
      </c>
      <c r="E146" s="174" t="s">
        <v>145</v>
      </c>
      <c r="F146" s="174" t="s">
        <v>190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SUM(P147:P150)</f>
        <v>0</v>
      </c>
      <c r="Q146" s="169"/>
      <c r="R146" s="170">
        <f>SUM(R147:R150)</f>
        <v>0</v>
      </c>
      <c r="S146" s="169"/>
      <c r="T146" s="171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81</v>
      </c>
      <c r="AT146" s="172" t="s">
        <v>72</v>
      </c>
      <c r="AU146" s="172" t="s">
        <v>81</v>
      </c>
      <c r="AY146" s="164" t="s">
        <v>135</v>
      </c>
      <c r="BK146" s="173">
        <f>SUM(BK147:BK150)</f>
        <v>0</v>
      </c>
    </row>
    <row r="147" s="2" customFormat="1" ht="24.15" customHeight="1">
      <c r="A147" s="34"/>
      <c r="B147" s="176"/>
      <c r="C147" s="177" t="s">
        <v>191</v>
      </c>
      <c r="D147" s="177" t="s">
        <v>137</v>
      </c>
      <c r="E147" s="178" t="s">
        <v>192</v>
      </c>
      <c r="F147" s="179" t="s">
        <v>193</v>
      </c>
      <c r="G147" s="180" t="s">
        <v>194</v>
      </c>
      <c r="H147" s="181">
        <v>36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39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141</v>
      </c>
      <c r="AT147" s="189" t="s">
        <v>137</v>
      </c>
      <c r="AU147" s="189" t="s">
        <v>142</v>
      </c>
      <c r="AY147" s="15" t="s">
        <v>135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142</v>
      </c>
      <c r="BK147" s="190">
        <f>ROUND(I147*H147,2)</f>
        <v>0</v>
      </c>
      <c r="BL147" s="15" t="s">
        <v>141</v>
      </c>
      <c r="BM147" s="189" t="s">
        <v>195</v>
      </c>
    </row>
    <row r="148" s="2" customFormat="1" ht="24.15" customHeight="1">
      <c r="A148" s="34"/>
      <c r="B148" s="176"/>
      <c r="C148" s="191" t="s">
        <v>166</v>
      </c>
      <c r="D148" s="191" t="s">
        <v>196</v>
      </c>
      <c r="E148" s="192" t="s">
        <v>197</v>
      </c>
      <c r="F148" s="193" t="s">
        <v>198</v>
      </c>
      <c r="G148" s="194" t="s">
        <v>194</v>
      </c>
      <c r="H148" s="195">
        <v>36</v>
      </c>
      <c r="I148" s="196"/>
      <c r="J148" s="197">
        <f>ROUND(I148*H148,2)</f>
        <v>0</v>
      </c>
      <c r="K148" s="198"/>
      <c r="L148" s="199"/>
      <c r="M148" s="200" t="s">
        <v>1</v>
      </c>
      <c r="N148" s="201" t="s">
        <v>39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151</v>
      </c>
      <c r="AT148" s="189" t="s">
        <v>196</v>
      </c>
      <c r="AU148" s="189" t="s">
        <v>142</v>
      </c>
      <c r="AY148" s="15" t="s">
        <v>135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142</v>
      </c>
      <c r="BK148" s="190">
        <f>ROUND(I148*H148,2)</f>
        <v>0</v>
      </c>
      <c r="BL148" s="15" t="s">
        <v>141</v>
      </c>
      <c r="BM148" s="189" t="s">
        <v>199</v>
      </c>
    </row>
    <row r="149" s="2" customFormat="1" ht="24.15" customHeight="1">
      <c r="A149" s="34"/>
      <c r="B149" s="176"/>
      <c r="C149" s="191" t="s">
        <v>200</v>
      </c>
      <c r="D149" s="191" t="s">
        <v>196</v>
      </c>
      <c r="E149" s="192" t="s">
        <v>201</v>
      </c>
      <c r="F149" s="193" t="s">
        <v>202</v>
      </c>
      <c r="G149" s="194" t="s">
        <v>194</v>
      </c>
      <c r="H149" s="195">
        <v>36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39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151</v>
      </c>
      <c r="AT149" s="189" t="s">
        <v>196</v>
      </c>
      <c r="AU149" s="189" t="s">
        <v>142</v>
      </c>
      <c r="AY149" s="15" t="s">
        <v>135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142</v>
      </c>
      <c r="BK149" s="190">
        <f>ROUND(I149*H149,2)</f>
        <v>0</v>
      </c>
      <c r="BL149" s="15" t="s">
        <v>141</v>
      </c>
      <c r="BM149" s="189" t="s">
        <v>203</v>
      </c>
    </row>
    <row r="150" s="2" customFormat="1" ht="24.15" customHeight="1">
      <c r="A150" s="34"/>
      <c r="B150" s="176"/>
      <c r="C150" s="191" t="s">
        <v>171</v>
      </c>
      <c r="D150" s="191" t="s">
        <v>196</v>
      </c>
      <c r="E150" s="192" t="s">
        <v>204</v>
      </c>
      <c r="F150" s="193" t="s">
        <v>205</v>
      </c>
      <c r="G150" s="194" t="s">
        <v>194</v>
      </c>
      <c r="H150" s="195">
        <v>36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39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151</v>
      </c>
      <c r="AT150" s="189" t="s">
        <v>196</v>
      </c>
      <c r="AU150" s="189" t="s">
        <v>142</v>
      </c>
      <c r="AY150" s="15" t="s">
        <v>135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142</v>
      </c>
      <c r="BK150" s="190">
        <f>ROUND(I150*H150,2)</f>
        <v>0</v>
      </c>
      <c r="BL150" s="15" t="s">
        <v>141</v>
      </c>
      <c r="BM150" s="189" t="s">
        <v>206</v>
      </c>
    </row>
    <row r="151" s="12" customFormat="1" ht="22.8" customHeight="1">
      <c r="A151" s="12"/>
      <c r="B151" s="163"/>
      <c r="C151" s="12"/>
      <c r="D151" s="164" t="s">
        <v>72</v>
      </c>
      <c r="E151" s="174" t="s">
        <v>152</v>
      </c>
      <c r="F151" s="174" t="s">
        <v>207</v>
      </c>
      <c r="G151" s="12"/>
      <c r="H151" s="12"/>
      <c r="I151" s="166"/>
      <c r="J151" s="175">
        <f>BK151</f>
        <v>0</v>
      </c>
      <c r="K151" s="12"/>
      <c r="L151" s="163"/>
      <c r="M151" s="168"/>
      <c r="N151" s="169"/>
      <c r="O151" s="169"/>
      <c r="P151" s="170">
        <f>SUM(P152:P155)</f>
        <v>0</v>
      </c>
      <c r="Q151" s="169"/>
      <c r="R151" s="170">
        <f>SUM(R152:R155)</f>
        <v>0</v>
      </c>
      <c r="S151" s="169"/>
      <c r="T151" s="171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4" t="s">
        <v>81</v>
      </c>
      <c r="AT151" s="172" t="s">
        <v>72</v>
      </c>
      <c r="AU151" s="172" t="s">
        <v>81</v>
      </c>
      <c r="AY151" s="164" t="s">
        <v>135</v>
      </c>
      <c r="BK151" s="173">
        <f>SUM(BK152:BK155)</f>
        <v>0</v>
      </c>
    </row>
    <row r="152" s="2" customFormat="1" ht="33" customHeight="1">
      <c r="A152" s="34"/>
      <c r="B152" s="176"/>
      <c r="C152" s="177" t="s">
        <v>208</v>
      </c>
      <c r="D152" s="177" t="s">
        <v>137</v>
      </c>
      <c r="E152" s="178" t="s">
        <v>209</v>
      </c>
      <c r="F152" s="179" t="s">
        <v>210</v>
      </c>
      <c r="G152" s="180" t="s">
        <v>170</v>
      </c>
      <c r="H152" s="181">
        <v>163.22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39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141</v>
      </c>
      <c r="AT152" s="189" t="s">
        <v>137</v>
      </c>
      <c r="AU152" s="189" t="s">
        <v>142</v>
      </c>
      <c r="AY152" s="15" t="s">
        <v>135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142</v>
      </c>
      <c r="BK152" s="190">
        <f>ROUND(I152*H152,2)</f>
        <v>0</v>
      </c>
      <c r="BL152" s="15" t="s">
        <v>141</v>
      </c>
      <c r="BM152" s="189" t="s">
        <v>211</v>
      </c>
    </row>
    <row r="153" s="2" customFormat="1" ht="33" customHeight="1">
      <c r="A153" s="34"/>
      <c r="B153" s="176"/>
      <c r="C153" s="177" t="s">
        <v>175</v>
      </c>
      <c r="D153" s="177" t="s">
        <v>137</v>
      </c>
      <c r="E153" s="178" t="s">
        <v>212</v>
      </c>
      <c r="F153" s="179" t="s">
        <v>213</v>
      </c>
      <c r="G153" s="180" t="s">
        <v>170</v>
      </c>
      <c r="H153" s="181">
        <v>163.22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39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141</v>
      </c>
      <c r="AT153" s="189" t="s">
        <v>137</v>
      </c>
      <c r="AU153" s="189" t="s">
        <v>142</v>
      </c>
      <c r="AY153" s="15" t="s">
        <v>135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142</v>
      </c>
      <c r="BK153" s="190">
        <f>ROUND(I153*H153,2)</f>
        <v>0</v>
      </c>
      <c r="BL153" s="15" t="s">
        <v>141</v>
      </c>
      <c r="BM153" s="189" t="s">
        <v>214</v>
      </c>
    </row>
    <row r="154" s="2" customFormat="1" ht="44.25" customHeight="1">
      <c r="A154" s="34"/>
      <c r="B154" s="176"/>
      <c r="C154" s="177" t="s">
        <v>215</v>
      </c>
      <c r="D154" s="177" t="s">
        <v>137</v>
      </c>
      <c r="E154" s="178" t="s">
        <v>216</v>
      </c>
      <c r="F154" s="179" t="s">
        <v>217</v>
      </c>
      <c r="G154" s="180" t="s">
        <v>170</v>
      </c>
      <c r="H154" s="181">
        <v>65.810000000000002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39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141</v>
      </c>
      <c r="AT154" s="189" t="s">
        <v>137</v>
      </c>
      <c r="AU154" s="189" t="s">
        <v>142</v>
      </c>
      <c r="AY154" s="15" t="s">
        <v>135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142</v>
      </c>
      <c r="BK154" s="190">
        <f>ROUND(I154*H154,2)</f>
        <v>0</v>
      </c>
      <c r="BL154" s="15" t="s">
        <v>141</v>
      </c>
      <c r="BM154" s="189" t="s">
        <v>218</v>
      </c>
    </row>
    <row r="155" s="2" customFormat="1" ht="24.15" customHeight="1">
      <c r="A155" s="34"/>
      <c r="B155" s="176"/>
      <c r="C155" s="191" t="s">
        <v>179</v>
      </c>
      <c r="D155" s="191" t="s">
        <v>196</v>
      </c>
      <c r="E155" s="192" t="s">
        <v>219</v>
      </c>
      <c r="F155" s="193" t="s">
        <v>220</v>
      </c>
      <c r="G155" s="194" t="s">
        <v>170</v>
      </c>
      <c r="H155" s="195">
        <v>67.126000000000005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39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151</v>
      </c>
      <c r="AT155" s="189" t="s">
        <v>196</v>
      </c>
      <c r="AU155" s="189" t="s">
        <v>142</v>
      </c>
      <c r="AY155" s="15" t="s">
        <v>135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142</v>
      </c>
      <c r="BK155" s="190">
        <f>ROUND(I155*H155,2)</f>
        <v>0</v>
      </c>
      <c r="BL155" s="15" t="s">
        <v>141</v>
      </c>
      <c r="BM155" s="189" t="s">
        <v>221</v>
      </c>
    </row>
    <row r="156" s="12" customFormat="1" ht="22.8" customHeight="1">
      <c r="A156" s="12"/>
      <c r="B156" s="163"/>
      <c r="C156" s="12"/>
      <c r="D156" s="164" t="s">
        <v>72</v>
      </c>
      <c r="E156" s="174" t="s">
        <v>167</v>
      </c>
      <c r="F156" s="174" t="s">
        <v>222</v>
      </c>
      <c r="G156" s="12"/>
      <c r="H156" s="12"/>
      <c r="I156" s="166"/>
      <c r="J156" s="175">
        <f>BK156</f>
        <v>0</v>
      </c>
      <c r="K156" s="12"/>
      <c r="L156" s="163"/>
      <c r="M156" s="168"/>
      <c r="N156" s="169"/>
      <c r="O156" s="169"/>
      <c r="P156" s="170">
        <f>SUM(P157:P159)</f>
        <v>0</v>
      </c>
      <c r="Q156" s="169"/>
      <c r="R156" s="170">
        <f>SUM(R157:R159)</f>
        <v>0</v>
      </c>
      <c r="S156" s="169"/>
      <c r="T156" s="171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81</v>
      </c>
      <c r="AT156" s="172" t="s">
        <v>72</v>
      </c>
      <c r="AU156" s="172" t="s">
        <v>81</v>
      </c>
      <c r="AY156" s="164" t="s">
        <v>135</v>
      </c>
      <c r="BK156" s="173">
        <f>SUM(BK157:BK159)</f>
        <v>0</v>
      </c>
    </row>
    <row r="157" s="2" customFormat="1" ht="24.15" customHeight="1">
      <c r="A157" s="34"/>
      <c r="B157" s="176"/>
      <c r="C157" s="177" t="s">
        <v>7</v>
      </c>
      <c r="D157" s="177" t="s">
        <v>137</v>
      </c>
      <c r="E157" s="178" t="s">
        <v>223</v>
      </c>
      <c r="F157" s="179" t="s">
        <v>224</v>
      </c>
      <c r="G157" s="180" t="s">
        <v>225</v>
      </c>
      <c r="H157" s="181">
        <v>78.700000000000003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39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141</v>
      </c>
      <c r="AT157" s="189" t="s">
        <v>137</v>
      </c>
      <c r="AU157" s="189" t="s">
        <v>142</v>
      </c>
      <c r="AY157" s="15" t="s">
        <v>135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142</v>
      </c>
      <c r="BK157" s="190">
        <f>ROUND(I157*H157,2)</f>
        <v>0</v>
      </c>
      <c r="BL157" s="15" t="s">
        <v>141</v>
      </c>
      <c r="BM157" s="189" t="s">
        <v>226</v>
      </c>
    </row>
    <row r="158" s="2" customFormat="1" ht="16.5" customHeight="1">
      <c r="A158" s="34"/>
      <c r="B158" s="176"/>
      <c r="C158" s="191" t="s">
        <v>182</v>
      </c>
      <c r="D158" s="191" t="s">
        <v>196</v>
      </c>
      <c r="E158" s="192" t="s">
        <v>227</v>
      </c>
      <c r="F158" s="193" t="s">
        <v>228</v>
      </c>
      <c r="G158" s="194" t="s">
        <v>229</v>
      </c>
      <c r="H158" s="195">
        <v>79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39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151</v>
      </c>
      <c r="AT158" s="189" t="s">
        <v>196</v>
      </c>
      <c r="AU158" s="189" t="s">
        <v>142</v>
      </c>
      <c r="AY158" s="15" t="s">
        <v>135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142</v>
      </c>
      <c r="BK158" s="190">
        <f>ROUND(I158*H158,2)</f>
        <v>0</v>
      </c>
      <c r="BL158" s="15" t="s">
        <v>141</v>
      </c>
      <c r="BM158" s="189" t="s">
        <v>230</v>
      </c>
    </row>
    <row r="159" s="2" customFormat="1" ht="24.15" customHeight="1">
      <c r="A159" s="34"/>
      <c r="B159" s="176"/>
      <c r="C159" s="177" t="s">
        <v>231</v>
      </c>
      <c r="D159" s="177" t="s">
        <v>137</v>
      </c>
      <c r="E159" s="178" t="s">
        <v>232</v>
      </c>
      <c r="F159" s="179" t="s">
        <v>233</v>
      </c>
      <c r="G159" s="180" t="s">
        <v>165</v>
      </c>
      <c r="H159" s="181">
        <v>0.749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39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141</v>
      </c>
      <c r="AT159" s="189" t="s">
        <v>137</v>
      </c>
      <c r="AU159" s="189" t="s">
        <v>142</v>
      </c>
      <c r="AY159" s="15" t="s">
        <v>135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142</v>
      </c>
      <c r="BK159" s="190">
        <f>ROUND(I159*H159,2)</f>
        <v>0</v>
      </c>
      <c r="BL159" s="15" t="s">
        <v>141</v>
      </c>
      <c r="BM159" s="189" t="s">
        <v>234</v>
      </c>
    </row>
    <row r="160" s="12" customFormat="1" ht="22.8" customHeight="1">
      <c r="A160" s="12"/>
      <c r="B160" s="163"/>
      <c r="C160" s="12"/>
      <c r="D160" s="164" t="s">
        <v>72</v>
      </c>
      <c r="E160" s="174" t="s">
        <v>235</v>
      </c>
      <c r="F160" s="174" t="s">
        <v>236</v>
      </c>
      <c r="G160" s="12"/>
      <c r="H160" s="12"/>
      <c r="I160" s="166"/>
      <c r="J160" s="175">
        <f>BK160</f>
        <v>0</v>
      </c>
      <c r="K160" s="12"/>
      <c r="L160" s="163"/>
      <c r="M160" s="168"/>
      <c r="N160" s="169"/>
      <c r="O160" s="169"/>
      <c r="P160" s="170">
        <f>P161</f>
        <v>0</v>
      </c>
      <c r="Q160" s="169"/>
      <c r="R160" s="170">
        <f>R161</f>
        <v>0</v>
      </c>
      <c r="S160" s="169"/>
      <c r="T160" s="171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4" t="s">
        <v>81</v>
      </c>
      <c r="AT160" s="172" t="s">
        <v>72</v>
      </c>
      <c r="AU160" s="172" t="s">
        <v>81</v>
      </c>
      <c r="AY160" s="164" t="s">
        <v>135</v>
      </c>
      <c r="BK160" s="173">
        <f>BK161</f>
        <v>0</v>
      </c>
    </row>
    <row r="161" s="2" customFormat="1" ht="33" customHeight="1">
      <c r="A161" s="34"/>
      <c r="B161" s="176"/>
      <c r="C161" s="177" t="s">
        <v>186</v>
      </c>
      <c r="D161" s="177" t="s">
        <v>137</v>
      </c>
      <c r="E161" s="178" t="s">
        <v>237</v>
      </c>
      <c r="F161" s="179" t="s">
        <v>238</v>
      </c>
      <c r="G161" s="180" t="s">
        <v>165</v>
      </c>
      <c r="H161" s="181">
        <v>3567.502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39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141</v>
      </c>
      <c r="AT161" s="189" t="s">
        <v>137</v>
      </c>
      <c r="AU161" s="189" t="s">
        <v>142</v>
      </c>
      <c r="AY161" s="15" t="s">
        <v>135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142</v>
      </c>
      <c r="BK161" s="190">
        <f>ROUND(I161*H161,2)</f>
        <v>0</v>
      </c>
      <c r="BL161" s="15" t="s">
        <v>141</v>
      </c>
      <c r="BM161" s="189" t="s">
        <v>239</v>
      </c>
    </row>
    <row r="162" s="12" customFormat="1" ht="25.92" customHeight="1">
      <c r="A162" s="12"/>
      <c r="B162" s="163"/>
      <c r="C162" s="12"/>
      <c r="D162" s="164" t="s">
        <v>72</v>
      </c>
      <c r="E162" s="165" t="s">
        <v>240</v>
      </c>
      <c r="F162" s="165" t="s">
        <v>241</v>
      </c>
      <c r="G162" s="12"/>
      <c r="H162" s="12"/>
      <c r="I162" s="166"/>
      <c r="J162" s="167">
        <f>BK162</f>
        <v>0</v>
      </c>
      <c r="K162" s="12"/>
      <c r="L162" s="163"/>
      <c r="M162" s="168"/>
      <c r="N162" s="169"/>
      <c r="O162" s="169"/>
      <c r="P162" s="170">
        <f>P163</f>
        <v>0</v>
      </c>
      <c r="Q162" s="169"/>
      <c r="R162" s="170">
        <f>R163</f>
        <v>0</v>
      </c>
      <c r="S162" s="169"/>
      <c r="T162" s="171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4" t="s">
        <v>142</v>
      </c>
      <c r="AT162" s="172" t="s">
        <v>72</v>
      </c>
      <c r="AU162" s="172" t="s">
        <v>73</v>
      </c>
      <c r="AY162" s="164" t="s">
        <v>135</v>
      </c>
      <c r="BK162" s="173">
        <f>BK163</f>
        <v>0</v>
      </c>
    </row>
    <row r="163" s="12" customFormat="1" ht="22.8" customHeight="1">
      <c r="A163" s="12"/>
      <c r="B163" s="163"/>
      <c r="C163" s="12"/>
      <c r="D163" s="164" t="s">
        <v>72</v>
      </c>
      <c r="E163" s="174" t="s">
        <v>242</v>
      </c>
      <c r="F163" s="174" t="s">
        <v>243</v>
      </c>
      <c r="G163" s="12"/>
      <c r="H163" s="12"/>
      <c r="I163" s="166"/>
      <c r="J163" s="175">
        <f>BK163</f>
        <v>0</v>
      </c>
      <c r="K163" s="12"/>
      <c r="L163" s="163"/>
      <c r="M163" s="168"/>
      <c r="N163" s="169"/>
      <c r="O163" s="169"/>
      <c r="P163" s="170">
        <f>SUM(P164:P171)</f>
        <v>0</v>
      </c>
      <c r="Q163" s="169"/>
      <c r="R163" s="170">
        <f>SUM(R164:R171)</f>
        <v>0</v>
      </c>
      <c r="S163" s="169"/>
      <c r="T163" s="171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4" t="s">
        <v>142</v>
      </c>
      <c r="AT163" s="172" t="s">
        <v>72</v>
      </c>
      <c r="AU163" s="172" t="s">
        <v>81</v>
      </c>
      <c r="AY163" s="164" t="s">
        <v>135</v>
      </c>
      <c r="BK163" s="173">
        <f>SUM(BK164:BK171)</f>
        <v>0</v>
      </c>
    </row>
    <row r="164" s="2" customFormat="1" ht="24.15" customHeight="1">
      <c r="A164" s="34"/>
      <c r="B164" s="176"/>
      <c r="C164" s="177" t="s">
        <v>244</v>
      </c>
      <c r="D164" s="177" t="s">
        <v>137</v>
      </c>
      <c r="E164" s="178" t="s">
        <v>245</v>
      </c>
      <c r="F164" s="179" t="s">
        <v>246</v>
      </c>
      <c r="G164" s="180" t="s">
        <v>170</v>
      </c>
      <c r="H164" s="181">
        <v>19.25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39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166</v>
      </c>
      <c r="AT164" s="189" t="s">
        <v>137</v>
      </c>
      <c r="AU164" s="189" t="s">
        <v>142</v>
      </c>
      <c r="AY164" s="15" t="s">
        <v>135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142</v>
      </c>
      <c r="BK164" s="190">
        <f>ROUND(I164*H164,2)</f>
        <v>0</v>
      </c>
      <c r="BL164" s="15" t="s">
        <v>166</v>
      </c>
      <c r="BM164" s="189" t="s">
        <v>247</v>
      </c>
    </row>
    <row r="165" s="2" customFormat="1" ht="37.8" customHeight="1">
      <c r="A165" s="34"/>
      <c r="B165" s="176"/>
      <c r="C165" s="191" t="s">
        <v>189</v>
      </c>
      <c r="D165" s="191" t="s">
        <v>196</v>
      </c>
      <c r="E165" s="192" t="s">
        <v>248</v>
      </c>
      <c r="F165" s="193" t="s">
        <v>249</v>
      </c>
      <c r="G165" s="194" t="s">
        <v>170</v>
      </c>
      <c r="H165" s="195">
        <v>1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39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199</v>
      </c>
      <c r="AT165" s="189" t="s">
        <v>196</v>
      </c>
      <c r="AU165" s="189" t="s">
        <v>142</v>
      </c>
      <c r="AY165" s="15" t="s">
        <v>135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142</v>
      </c>
      <c r="BK165" s="190">
        <f>ROUND(I165*H165,2)</f>
        <v>0</v>
      </c>
      <c r="BL165" s="15" t="s">
        <v>166</v>
      </c>
      <c r="BM165" s="189" t="s">
        <v>250</v>
      </c>
    </row>
    <row r="166" s="2" customFormat="1" ht="24.15" customHeight="1">
      <c r="A166" s="34"/>
      <c r="B166" s="176"/>
      <c r="C166" s="177" t="s">
        <v>251</v>
      </c>
      <c r="D166" s="177" t="s">
        <v>137</v>
      </c>
      <c r="E166" s="178" t="s">
        <v>252</v>
      </c>
      <c r="F166" s="179" t="s">
        <v>253</v>
      </c>
      <c r="G166" s="180" t="s">
        <v>225</v>
      </c>
      <c r="H166" s="181">
        <v>83.189999999999998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39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166</v>
      </c>
      <c r="AT166" s="189" t="s">
        <v>137</v>
      </c>
      <c r="AU166" s="189" t="s">
        <v>142</v>
      </c>
      <c r="AY166" s="15" t="s">
        <v>135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142</v>
      </c>
      <c r="BK166" s="190">
        <f>ROUND(I166*H166,2)</f>
        <v>0</v>
      </c>
      <c r="BL166" s="15" t="s">
        <v>166</v>
      </c>
      <c r="BM166" s="189" t="s">
        <v>254</v>
      </c>
    </row>
    <row r="167" s="2" customFormat="1" ht="37.8" customHeight="1">
      <c r="A167" s="34"/>
      <c r="B167" s="176"/>
      <c r="C167" s="191" t="s">
        <v>195</v>
      </c>
      <c r="D167" s="191" t="s">
        <v>196</v>
      </c>
      <c r="E167" s="192" t="s">
        <v>255</v>
      </c>
      <c r="F167" s="193" t="s">
        <v>256</v>
      </c>
      <c r="G167" s="194" t="s">
        <v>194</v>
      </c>
      <c r="H167" s="195">
        <v>31</v>
      </c>
      <c r="I167" s="196"/>
      <c r="J167" s="197">
        <f>ROUND(I167*H167,2)</f>
        <v>0</v>
      </c>
      <c r="K167" s="198"/>
      <c r="L167" s="199"/>
      <c r="M167" s="200" t="s">
        <v>1</v>
      </c>
      <c r="N167" s="201" t="s">
        <v>39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199</v>
      </c>
      <c r="AT167" s="189" t="s">
        <v>196</v>
      </c>
      <c r="AU167" s="189" t="s">
        <v>142</v>
      </c>
      <c r="AY167" s="15" t="s">
        <v>135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142</v>
      </c>
      <c r="BK167" s="190">
        <f>ROUND(I167*H167,2)</f>
        <v>0</v>
      </c>
      <c r="BL167" s="15" t="s">
        <v>166</v>
      </c>
      <c r="BM167" s="189" t="s">
        <v>257</v>
      </c>
    </row>
    <row r="168" s="2" customFormat="1" ht="37.8" customHeight="1">
      <c r="A168" s="34"/>
      <c r="B168" s="176"/>
      <c r="C168" s="177" t="s">
        <v>258</v>
      </c>
      <c r="D168" s="177" t="s">
        <v>137</v>
      </c>
      <c r="E168" s="178" t="s">
        <v>259</v>
      </c>
      <c r="F168" s="179" t="s">
        <v>260</v>
      </c>
      <c r="G168" s="180" t="s">
        <v>225</v>
      </c>
      <c r="H168" s="181">
        <v>83.194000000000003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39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166</v>
      </c>
      <c r="AT168" s="189" t="s">
        <v>137</v>
      </c>
      <c r="AU168" s="189" t="s">
        <v>142</v>
      </c>
      <c r="AY168" s="15" t="s">
        <v>135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142</v>
      </c>
      <c r="BK168" s="190">
        <f>ROUND(I168*H168,2)</f>
        <v>0</v>
      </c>
      <c r="BL168" s="15" t="s">
        <v>166</v>
      </c>
      <c r="BM168" s="189" t="s">
        <v>261</v>
      </c>
    </row>
    <row r="169" s="2" customFormat="1" ht="37.8" customHeight="1">
      <c r="A169" s="34"/>
      <c r="B169" s="176"/>
      <c r="C169" s="177" t="s">
        <v>199</v>
      </c>
      <c r="D169" s="177" t="s">
        <v>137</v>
      </c>
      <c r="E169" s="178" t="s">
        <v>262</v>
      </c>
      <c r="F169" s="179" t="s">
        <v>263</v>
      </c>
      <c r="G169" s="180" t="s">
        <v>194</v>
      </c>
      <c r="H169" s="181">
        <v>3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39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166</v>
      </c>
      <c r="AT169" s="189" t="s">
        <v>137</v>
      </c>
      <c r="AU169" s="189" t="s">
        <v>142</v>
      </c>
      <c r="AY169" s="15" t="s">
        <v>135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142</v>
      </c>
      <c r="BK169" s="190">
        <f>ROUND(I169*H169,2)</f>
        <v>0</v>
      </c>
      <c r="BL169" s="15" t="s">
        <v>166</v>
      </c>
      <c r="BM169" s="189" t="s">
        <v>264</v>
      </c>
    </row>
    <row r="170" s="2" customFormat="1" ht="24.15" customHeight="1">
      <c r="A170" s="34"/>
      <c r="B170" s="176"/>
      <c r="C170" s="191" t="s">
        <v>265</v>
      </c>
      <c r="D170" s="191" t="s">
        <v>196</v>
      </c>
      <c r="E170" s="192" t="s">
        <v>266</v>
      </c>
      <c r="F170" s="193" t="s">
        <v>267</v>
      </c>
      <c r="G170" s="194" t="s">
        <v>194</v>
      </c>
      <c r="H170" s="195">
        <v>3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39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199</v>
      </c>
      <c r="AT170" s="189" t="s">
        <v>196</v>
      </c>
      <c r="AU170" s="189" t="s">
        <v>142</v>
      </c>
      <c r="AY170" s="15" t="s">
        <v>135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142</v>
      </c>
      <c r="BK170" s="190">
        <f>ROUND(I170*H170,2)</f>
        <v>0</v>
      </c>
      <c r="BL170" s="15" t="s">
        <v>166</v>
      </c>
      <c r="BM170" s="189" t="s">
        <v>268</v>
      </c>
    </row>
    <row r="171" s="2" customFormat="1" ht="24.15" customHeight="1">
      <c r="A171" s="34"/>
      <c r="B171" s="176"/>
      <c r="C171" s="177" t="s">
        <v>203</v>
      </c>
      <c r="D171" s="177" t="s">
        <v>137</v>
      </c>
      <c r="E171" s="178" t="s">
        <v>269</v>
      </c>
      <c r="F171" s="179" t="s">
        <v>270</v>
      </c>
      <c r="G171" s="180" t="s">
        <v>165</v>
      </c>
      <c r="H171" s="181">
        <v>2.5899999999999999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39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166</v>
      </c>
      <c r="AT171" s="189" t="s">
        <v>137</v>
      </c>
      <c r="AU171" s="189" t="s">
        <v>142</v>
      </c>
      <c r="AY171" s="15" t="s">
        <v>135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142</v>
      </c>
      <c r="BK171" s="190">
        <f>ROUND(I171*H171,2)</f>
        <v>0</v>
      </c>
      <c r="BL171" s="15" t="s">
        <v>166</v>
      </c>
      <c r="BM171" s="189" t="s">
        <v>271</v>
      </c>
    </row>
    <row r="172" s="12" customFormat="1" ht="25.92" customHeight="1">
      <c r="A172" s="12"/>
      <c r="B172" s="163"/>
      <c r="C172" s="12"/>
      <c r="D172" s="164" t="s">
        <v>72</v>
      </c>
      <c r="E172" s="165" t="s">
        <v>196</v>
      </c>
      <c r="F172" s="165" t="s">
        <v>272</v>
      </c>
      <c r="G172" s="12"/>
      <c r="H172" s="12"/>
      <c r="I172" s="166"/>
      <c r="J172" s="167">
        <f>BK172</f>
        <v>0</v>
      </c>
      <c r="K172" s="12"/>
      <c r="L172" s="163"/>
      <c r="M172" s="168"/>
      <c r="N172" s="169"/>
      <c r="O172" s="169"/>
      <c r="P172" s="170">
        <f>P173</f>
        <v>0</v>
      </c>
      <c r="Q172" s="169"/>
      <c r="R172" s="170">
        <f>R173</f>
        <v>0</v>
      </c>
      <c r="S172" s="169"/>
      <c r="T172" s="171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4" t="s">
        <v>145</v>
      </c>
      <c r="AT172" s="172" t="s">
        <v>72</v>
      </c>
      <c r="AU172" s="172" t="s">
        <v>73</v>
      </c>
      <c r="AY172" s="164" t="s">
        <v>135</v>
      </c>
      <c r="BK172" s="173">
        <f>BK173</f>
        <v>0</v>
      </c>
    </row>
    <row r="173" s="12" customFormat="1" ht="22.8" customHeight="1">
      <c r="A173" s="12"/>
      <c r="B173" s="163"/>
      <c r="C173" s="12"/>
      <c r="D173" s="164" t="s">
        <v>72</v>
      </c>
      <c r="E173" s="174" t="s">
        <v>273</v>
      </c>
      <c r="F173" s="174" t="s">
        <v>274</v>
      </c>
      <c r="G173" s="12"/>
      <c r="H173" s="12"/>
      <c r="I173" s="166"/>
      <c r="J173" s="175">
        <f>BK173</f>
        <v>0</v>
      </c>
      <c r="K173" s="12"/>
      <c r="L173" s="163"/>
      <c r="M173" s="168"/>
      <c r="N173" s="169"/>
      <c r="O173" s="169"/>
      <c r="P173" s="170">
        <f>SUM(P174:P177)</f>
        <v>0</v>
      </c>
      <c r="Q173" s="169"/>
      <c r="R173" s="170">
        <f>SUM(R174:R177)</f>
        <v>0</v>
      </c>
      <c r="S173" s="169"/>
      <c r="T173" s="171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4" t="s">
        <v>145</v>
      </c>
      <c r="AT173" s="172" t="s">
        <v>72</v>
      </c>
      <c r="AU173" s="172" t="s">
        <v>81</v>
      </c>
      <c r="AY173" s="164" t="s">
        <v>135</v>
      </c>
      <c r="BK173" s="173">
        <f>SUM(BK174:BK177)</f>
        <v>0</v>
      </c>
    </row>
    <row r="174" s="2" customFormat="1" ht="55.5" customHeight="1">
      <c r="A174" s="34"/>
      <c r="B174" s="176"/>
      <c r="C174" s="191" t="s">
        <v>275</v>
      </c>
      <c r="D174" s="191" t="s">
        <v>196</v>
      </c>
      <c r="E174" s="192" t="s">
        <v>276</v>
      </c>
      <c r="F174" s="193" t="s">
        <v>277</v>
      </c>
      <c r="G174" s="194" t="s">
        <v>194</v>
      </c>
      <c r="H174" s="195">
        <v>2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39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278</v>
      </c>
      <c r="AT174" s="189" t="s">
        <v>196</v>
      </c>
      <c r="AU174" s="189" t="s">
        <v>142</v>
      </c>
      <c r="AY174" s="15" t="s">
        <v>135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142</v>
      </c>
      <c r="BK174" s="190">
        <f>ROUND(I174*H174,2)</f>
        <v>0</v>
      </c>
      <c r="BL174" s="15" t="s">
        <v>264</v>
      </c>
      <c r="BM174" s="189" t="s">
        <v>279</v>
      </c>
    </row>
    <row r="175" s="2" customFormat="1" ht="24.15" customHeight="1">
      <c r="A175" s="34"/>
      <c r="B175" s="176"/>
      <c r="C175" s="191" t="s">
        <v>206</v>
      </c>
      <c r="D175" s="191" t="s">
        <v>196</v>
      </c>
      <c r="E175" s="192" t="s">
        <v>280</v>
      </c>
      <c r="F175" s="193" t="s">
        <v>281</v>
      </c>
      <c r="G175" s="194" t="s">
        <v>194</v>
      </c>
      <c r="H175" s="195">
        <v>1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39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278</v>
      </c>
      <c r="AT175" s="189" t="s">
        <v>196</v>
      </c>
      <c r="AU175" s="189" t="s">
        <v>142</v>
      </c>
      <c r="AY175" s="15" t="s">
        <v>135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142</v>
      </c>
      <c r="BK175" s="190">
        <f>ROUND(I175*H175,2)</f>
        <v>0</v>
      </c>
      <c r="BL175" s="15" t="s">
        <v>264</v>
      </c>
      <c r="BM175" s="189" t="s">
        <v>282</v>
      </c>
    </row>
    <row r="176" s="2" customFormat="1" ht="16.5" customHeight="1">
      <c r="A176" s="34"/>
      <c r="B176" s="176"/>
      <c r="C176" s="177" t="s">
        <v>283</v>
      </c>
      <c r="D176" s="177" t="s">
        <v>137</v>
      </c>
      <c r="E176" s="178" t="s">
        <v>284</v>
      </c>
      <c r="F176" s="179" t="s">
        <v>285</v>
      </c>
      <c r="G176" s="180" t="s">
        <v>286</v>
      </c>
      <c r="H176" s="181">
        <v>7318.9229999999998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39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264</v>
      </c>
      <c r="AT176" s="189" t="s">
        <v>137</v>
      </c>
      <c r="AU176" s="189" t="s">
        <v>142</v>
      </c>
      <c r="AY176" s="15" t="s">
        <v>135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142</v>
      </c>
      <c r="BK176" s="190">
        <f>ROUND(I176*H176,2)</f>
        <v>0</v>
      </c>
      <c r="BL176" s="15" t="s">
        <v>264</v>
      </c>
      <c r="BM176" s="189" t="s">
        <v>287</v>
      </c>
    </row>
    <row r="177" s="2" customFormat="1" ht="37.8" customHeight="1">
      <c r="A177" s="34"/>
      <c r="B177" s="176"/>
      <c r="C177" s="177" t="s">
        <v>211</v>
      </c>
      <c r="D177" s="177" t="s">
        <v>137</v>
      </c>
      <c r="E177" s="178" t="s">
        <v>288</v>
      </c>
      <c r="F177" s="179" t="s">
        <v>289</v>
      </c>
      <c r="G177" s="180" t="s">
        <v>194</v>
      </c>
      <c r="H177" s="181">
        <v>144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39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264</v>
      </c>
      <c r="AT177" s="189" t="s">
        <v>137</v>
      </c>
      <c r="AU177" s="189" t="s">
        <v>142</v>
      </c>
      <c r="AY177" s="15" t="s">
        <v>135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142</v>
      </c>
      <c r="BK177" s="190">
        <f>ROUND(I177*H177,2)</f>
        <v>0</v>
      </c>
      <c r="BL177" s="15" t="s">
        <v>264</v>
      </c>
      <c r="BM177" s="189" t="s">
        <v>290</v>
      </c>
    </row>
    <row r="178" s="12" customFormat="1" ht="25.92" customHeight="1">
      <c r="A178" s="12"/>
      <c r="B178" s="163"/>
      <c r="C178" s="12"/>
      <c r="D178" s="164" t="s">
        <v>72</v>
      </c>
      <c r="E178" s="165" t="s">
        <v>291</v>
      </c>
      <c r="F178" s="165" t="s">
        <v>292</v>
      </c>
      <c r="G178" s="12"/>
      <c r="H178" s="12"/>
      <c r="I178" s="166"/>
      <c r="J178" s="167">
        <f>BK178</f>
        <v>0</v>
      </c>
      <c r="K178" s="12"/>
      <c r="L178" s="163"/>
      <c r="M178" s="168"/>
      <c r="N178" s="169"/>
      <c r="O178" s="169"/>
      <c r="P178" s="170">
        <f>P179</f>
        <v>0</v>
      </c>
      <c r="Q178" s="169"/>
      <c r="R178" s="170">
        <f>R179</f>
        <v>0</v>
      </c>
      <c r="S178" s="169"/>
      <c r="T178" s="171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4" t="s">
        <v>141</v>
      </c>
      <c r="AT178" s="172" t="s">
        <v>72</v>
      </c>
      <c r="AU178" s="172" t="s">
        <v>73</v>
      </c>
      <c r="AY178" s="164" t="s">
        <v>135</v>
      </c>
      <c r="BK178" s="173">
        <f>BK179</f>
        <v>0</v>
      </c>
    </row>
    <row r="179" s="2" customFormat="1" ht="24.15" customHeight="1">
      <c r="A179" s="34"/>
      <c r="B179" s="176"/>
      <c r="C179" s="177" t="s">
        <v>293</v>
      </c>
      <c r="D179" s="177" t="s">
        <v>137</v>
      </c>
      <c r="E179" s="178" t="s">
        <v>294</v>
      </c>
      <c r="F179" s="179" t="s">
        <v>295</v>
      </c>
      <c r="G179" s="180" t="s">
        <v>296</v>
      </c>
      <c r="H179" s="181">
        <v>2</v>
      </c>
      <c r="I179" s="182"/>
      <c r="J179" s="183">
        <f>ROUND(I179*H179,2)</f>
        <v>0</v>
      </c>
      <c r="K179" s="184"/>
      <c r="L179" s="35"/>
      <c r="M179" s="202" t="s">
        <v>1</v>
      </c>
      <c r="N179" s="203" t="s">
        <v>39</v>
      </c>
      <c r="O179" s="204"/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297</v>
      </c>
      <c r="AT179" s="189" t="s">
        <v>137</v>
      </c>
      <c r="AU179" s="189" t="s">
        <v>81</v>
      </c>
      <c r="AY179" s="15" t="s">
        <v>135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142</v>
      </c>
      <c r="BK179" s="190">
        <f>ROUND(I179*H179,2)</f>
        <v>0</v>
      </c>
      <c r="BL179" s="15" t="s">
        <v>297</v>
      </c>
      <c r="BM179" s="189" t="s">
        <v>298</v>
      </c>
    </row>
    <row r="180" s="2" customFormat="1" ht="6.96" customHeight="1">
      <c r="A180" s="34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35"/>
      <c r="M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</row>
  </sheetData>
  <autoFilter ref="C127:K17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101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Výstavba a modernizácia športového arálu Partizán Bardejov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102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299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15. 1. 2026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33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37</v>
      </c>
      <c r="E33" s="41" t="s">
        <v>38</v>
      </c>
      <c r="F33" s="128">
        <f>ROUND((SUM(BE119:BE129)),  2)</f>
        <v>0</v>
      </c>
      <c r="G33" s="129"/>
      <c r="H33" s="129"/>
      <c r="I33" s="130">
        <v>0.23000000000000001</v>
      </c>
      <c r="J33" s="128">
        <f>ROUND(((SUM(BE119:BE129))*I33),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39</v>
      </c>
      <c r="F34" s="131">
        <f>ROUND((SUM(BF119:BF129)),  2)</f>
        <v>0</v>
      </c>
      <c r="G34" s="34"/>
      <c r="H34" s="34"/>
      <c r="I34" s="132">
        <v>0.23000000000000001</v>
      </c>
      <c r="J34" s="131">
        <f>ROUND(((SUM(BF119:BF129))*I34),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1">
        <f>ROUND((SUM(BG119:BG129)),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1">
        <f>ROUND((SUM(BH119:BH129)),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8">
        <f>ROUND((SUM(BI119:BI129)),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43</v>
      </c>
      <c r="E39" s="82"/>
      <c r="F39" s="82"/>
      <c r="G39" s="135" t="s">
        <v>44</v>
      </c>
      <c r="H39" s="136" t="s">
        <v>45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48</v>
      </c>
      <c r="E61" s="37"/>
      <c r="F61" s="139" t="s">
        <v>49</v>
      </c>
      <c r="G61" s="59" t="s">
        <v>48</v>
      </c>
      <c r="H61" s="37"/>
      <c r="I61" s="37"/>
      <c r="J61" s="140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48</v>
      </c>
      <c r="E76" s="37"/>
      <c r="F76" s="139" t="s">
        <v>49</v>
      </c>
      <c r="G76" s="59" t="s">
        <v>48</v>
      </c>
      <c r="H76" s="37"/>
      <c r="I76" s="37"/>
      <c r="J76" s="140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Výstavba a modernizácia športového arálu Partizán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102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SO-01.2 - Výmena osvetlenia UT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Bardejov</v>
      </c>
      <c r="G89" s="34"/>
      <c r="H89" s="34"/>
      <c r="I89" s="28" t="s">
        <v>21</v>
      </c>
      <c r="J89" s="70" t="str">
        <f>IF(J12="","",J12)</f>
        <v>15. 1. 2026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105</v>
      </c>
      <c r="D94" s="133"/>
      <c r="E94" s="133"/>
      <c r="F94" s="133"/>
      <c r="G94" s="133"/>
      <c r="H94" s="133"/>
      <c r="I94" s="133"/>
      <c r="J94" s="142" t="s">
        <v>106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107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s="9" customFormat="1" ht="24.96" customHeight="1">
      <c r="A97" s="9"/>
      <c r="B97" s="144"/>
      <c r="C97" s="9"/>
      <c r="D97" s="145" t="s">
        <v>118</v>
      </c>
      <c r="E97" s="146"/>
      <c r="F97" s="146"/>
      <c r="G97" s="146"/>
      <c r="H97" s="146"/>
      <c r="I97" s="146"/>
      <c r="J97" s="147">
        <f>J120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300</v>
      </c>
      <c r="E98" s="150"/>
      <c r="F98" s="150"/>
      <c r="G98" s="150"/>
      <c r="H98" s="150"/>
      <c r="I98" s="150"/>
      <c r="J98" s="151">
        <f>J121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301</v>
      </c>
      <c r="E99" s="150"/>
      <c r="F99" s="150"/>
      <c r="G99" s="150"/>
      <c r="H99" s="150"/>
      <c r="I99" s="150"/>
      <c r="J99" s="151">
        <f>J128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121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4"/>
      <c r="D109" s="34"/>
      <c r="E109" s="122" t="str">
        <f>E7</f>
        <v>Výstavba a modernizácia športového arálu Partizán Bardejov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102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SO-01.2 - Výmena osvetlenia UT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4"/>
      <c r="E113" s="34"/>
      <c r="F113" s="23" t="str">
        <f>F12</f>
        <v>Bardejov</v>
      </c>
      <c r="G113" s="34"/>
      <c r="H113" s="34"/>
      <c r="I113" s="28" t="s">
        <v>21</v>
      </c>
      <c r="J113" s="70" t="str">
        <f>IF(J12="","",J12)</f>
        <v>15. 1. 2026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4"/>
      <c r="E115" s="34"/>
      <c r="F115" s="23" t="str">
        <f>E15</f>
        <v xml:space="preserve"> </v>
      </c>
      <c r="G115" s="34"/>
      <c r="H115" s="34"/>
      <c r="I115" s="28" t="s">
        <v>29</v>
      </c>
      <c r="J115" s="32" t="str">
        <f>E21</f>
        <v xml:space="preserve"> 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27</v>
      </c>
      <c r="D116" s="34"/>
      <c r="E116" s="34"/>
      <c r="F116" s="23" t="str">
        <f>IF(E18="","",E18)</f>
        <v>Vyplň údaj</v>
      </c>
      <c r="G116" s="34"/>
      <c r="H116" s="34"/>
      <c r="I116" s="28" t="s">
        <v>31</v>
      </c>
      <c r="J116" s="32" t="str">
        <f>E24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52"/>
      <c r="B118" s="153"/>
      <c r="C118" s="154" t="s">
        <v>122</v>
      </c>
      <c r="D118" s="155" t="s">
        <v>58</v>
      </c>
      <c r="E118" s="155" t="s">
        <v>54</v>
      </c>
      <c r="F118" s="155" t="s">
        <v>55</v>
      </c>
      <c r="G118" s="155" t="s">
        <v>123</v>
      </c>
      <c r="H118" s="155" t="s">
        <v>124</v>
      </c>
      <c r="I118" s="155" t="s">
        <v>125</v>
      </c>
      <c r="J118" s="156" t="s">
        <v>106</v>
      </c>
      <c r="K118" s="157" t="s">
        <v>126</v>
      </c>
      <c r="L118" s="158"/>
      <c r="M118" s="87" t="s">
        <v>1</v>
      </c>
      <c r="N118" s="88" t="s">
        <v>37</v>
      </c>
      <c r="O118" s="88" t="s">
        <v>127</v>
      </c>
      <c r="P118" s="88" t="s">
        <v>128</v>
      </c>
      <c r="Q118" s="88" t="s">
        <v>129</v>
      </c>
      <c r="R118" s="88" t="s">
        <v>130</v>
      </c>
      <c r="S118" s="88" t="s">
        <v>131</v>
      </c>
      <c r="T118" s="89" t="s">
        <v>132</v>
      </c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</row>
    <row r="119" s="2" customFormat="1" ht="22.8" customHeight="1">
      <c r="A119" s="34"/>
      <c r="B119" s="35"/>
      <c r="C119" s="94" t="s">
        <v>107</v>
      </c>
      <c r="D119" s="34"/>
      <c r="E119" s="34"/>
      <c r="F119" s="34"/>
      <c r="G119" s="34"/>
      <c r="H119" s="34"/>
      <c r="I119" s="34"/>
      <c r="J119" s="159">
        <f>BK119</f>
        <v>0</v>
      </c>
      <c r="K119" s="34"/>
      <c r="L119" s="35"/>
      <c r="M119" s="90"/>
      <c r="N119" s="74"/>
      <c r="O119" s="91"/>
      <c r="P119" s="160">
        <f>P120</f>
        <v>0</v>
      </c>
      <c r="Q119" s="91"/>
      <c r="R119" s="160">
        <f>R120</f>
        <v>0</v>
      </c>
      <c r="S119" s="91"/>
      <c r="T119" s="161">
        <f>T120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72</v>
      </c>
      <c r="AU119" s="15" t="s">
        <v>108</v>
      </c>
      <c r="BK119" s="162">
        <f>BK120</f>
        <v>0</v>
      </c>
    </row>
    <row r="120" s="12" customFormat="1" ht="25.92" customHeight="1">
      <c r="A120" s="12"/>
      <c r="B120" s="163"/>
      <c r="C120" s="12"/>
      <c r="D120" s="164" t="s">
        <v>72</v>
      </c>
      <c r="E120" s="165" t="s">
        <v>196</v>
      </c>
      <c r="F120" s="165" t="s">
        <v>272</v>
      </c>
      <c r="G120" s="12"/>
      <c r="H120" s="12"/>
      <c r="I120" s="166"/>
      <c r="J120" s="167">
        <f>BK120</f>
        <v>0</v>
      </c>
      <c r="K120" s="12"/>
      <c r="L120" s="163"/>
      <c r="M120" s="168"/>
      <c r="N120" s="169"/>
      <c r="O120" s="169"/>
      <c r="P120" s="170">
        <f>P121+P128</f>
        <v>0</v>
      </c>
      <c r="Q120" s="169"/>
      <c r="R120" s="170">
        <f>R121+R128</f>
        <v>0</v>
      </c>
      <c r="S120" s="169"/>
      <c r="T120" s="171">
        <f>T121+T128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145</v>
      </c>
      <c r="AT120" s="172" t="s">
        <v>72</v>
      </c>
      <c r="AU120" s="172" t="s">
        <v>73</v>
      </c>
      <c r="AY120" s="164" t="s">
        <v>135</v>
      </c>
      <c r="BK120" s="173">
        <f>BK121+BK128</f>
        <v>0</v>
      </c>
    </row>
    <row r="121" s="12" customFormat="1" ht="22.8" customHeight="1">
      <c r="A121" s="12"/>
      <c r="B121" s="163"/>
      <c r="C121" s="12"/>
      <c r="D121" s="164" t="s">
        <v>72</v>
      </c>
      <c r="E121" s="174" t="s">
        <v>302</v>
      </c>
      <c r="F121" s="174" t="s">
        <v>303</v>
      </c>
      <c r="G121" s="12"/>
      <c r="H121" s="12"/>
      <c r="I121" s="166"/>
      <c r="J121" s="175">
        <f>BK121</f>
        <v>0</v>
      </c>
      <c r="K121" s="12"/>
      <c r="L121" s="163"/>
      <c r="M121" s="168"/>
      <c r="N121" s="169"/>
      <c r="O121" s="169"/>
      <c r="P121" s="170">
        <f>SUM(P122:P127)</f>
        <v>0</v>
      </c>
      <c r="Q121" s="169"/>
      <c r="R121" s="170">
        <f>SUM(R122:R127)</f>
        <v>0</v>
      </c>
      <c r="S121" s="169"/>
      <c r="T121" s="171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145</v>
      </c>
      <c r="AT121" s="172" t="s">
        <v>72</v>
      </c>
      <c r="AU121" s="172" t="s">
        <v>81</v>
      </c>
      <c r="AY121" s="164" t="s">
        <v>135</v>
      </c>
      <c r="BK121" s="173">
        <f>SUM(BK122:BK127)</f>
        <v>0</v>
      </c>
    </row>
    <row r="122" s="2" customFormat="1" ht="16.5" customHeight="1">
      <c r="A122" s="34"/>
      <c r="B122" s="176"/>
      <c r="C122" s="177" t="s">
        <v>81</v>
      </c>
      <c r="D122" s="177" t="s">
        <v>137</v>
      </c>
      <c r="E122" s="178" t="s">
        <v>304</v>
      </c>
      <c r="F122" s="179" t="s">
        <v>305</v>
      </c>
      <c r="G122" s="180" t="s">
        <v>194</v>
      </c>
      <c r="H122" s="181">
        <v>24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39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264</v>
      </c>
      <c r="AT122" s="189" t="s">
        <v>137</v>
      </c>
      <c r="AU122" s="189" t="s">
        <v>142</v>
      </c>
      <c r="AY122" s="15" t="s">
        <v>135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142</v>
      </c>
      <c r="BK122" s="190">
        <f>ROUND(I122*H122,2)</f>
        <v>0</v>
      </c>
      <c r="BL122" s="15" t="s">
        <v>264</v>
      </c>
      <c r="BM122" s="189" t="s">
        <v>142</v>
      </c>
    </row>
    <row r="123" s="2" customFormat="1" ht="24.15" customHeight="1">
      <c r="A123" s="34"/>
      <c r="B123" s="176"/>
      <c r="C123" s="191" t="s">
        <v>142</v>
      </c>
      <c r="D123" s="191" t="s">
        <v>196</v>
      </c>
      <c r="E123" s="192" t="s">
        <v>306</v>
      </c>
      <c r="F123" s="193" t="s">
        <v>307</v>
      </c>
      <c r="G123" s="194" t="s">
        <v>194</v>
      </c>
      <c r="H123" s="195">
        <v>24</v>
      </c>
      <c r="I123" s="196"/>
      <c r="J123" s="197">
        <f>ROUND(I123*H123,2)</f>
        <v>0</v>
      </c>
      <c r="K123" s="198"/>
      <c r="L123" s="199"/>
      <c r="M123" s="200" t="s">
        <v>1</v>
      </c>
      <c r="N123" s="201" t="s">
        <v>39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278</v>
      </c>
      <c r="AT123" s="189" t="s">
        <v>196</v>
      </c>
      <c r="AU123" s="189" t="s">
        <v>142</v>
      </c>
      <c r="AY123" s="15" t="s">
        <v>135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142</v>
      </c>
      <c r="BK123" s="190">
        <f>ROUND(I123*H123,2)</f>
        <v>0</v>
      </c>
      <c r="BL123" s="15" t="s">
        <v>264</v>
      </c>
      <c r="BM123" s="189" t="s">
        <v>141</v>
      </c>
    </row>
    <row r="124" s="2" customFormat="1" ht="24.15" customHeight="1">
      <c r="A124" s="34"/>
      <c r="B124" s="176"/>
      <c r="C124" s="191" t="s">
        <v>145</v>
      </c>
      <c r="D124" s="191" t="s">
        <v>196</v>
      </c>
      <c r="E124" s="192" t="s">
        <v>308</v>
      </c>
      <c r="F124" s="193" t="s">
        <v>309</v>
      </c>
      <c r="G124" s="194" t="s">
        <v>194</v>
      </c>
      <c r="H124" s="195">
        <v>24</v>
      </c>
      <c r="I124" s="196"/>
      <c r="J124" s="197">
        <f>ROUND(I124*H124,2)</f>
        <v>0</v>
      </c>
      <c r="K124" s="198"/>
      <c r="L124" s="199"/>
      <c r="M124" s="200" t="s">
        <v>1</v>
      </c>
      <c r="N124" s="201" t="s">
        <v>39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278</v>
      </c>
      <c r="AT124" s="189" t="s">
        <v>196</v>
      </c>
      <c r="AU124" s="189" t="s">
        <v>142</v>
      </c>
      <c r="AY124" s="15" t="s">
        <v>135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142</v>
      </c>
      <c r="BK124" s="190">
        <f>ROUND(I124*H124,2)</f>
        <v>0</v>
      </c>
      <c r="BL124" s="15" t="s">
        <v>264</v>
      </c>
      <c r="BM124" s="189" t="s">
        <v>148</v>
      </c>
    </row>
    <row r="125" s="2" customFormat="1" ht="16.5" customHeight="1">
      <c r="A125" s="34"/>
      <c r="B125" s="176"/>
      <c r="C125" s="177" t="s">
        <v>141</v>
      </c>
      <c r="D125" s="177" t="s">
        <v>137</v>
      </c>
      <c r="E125" s="178" t="s">
        <v>310</v>
      </c>
      <c r="F125" s="179" t="s">
        <v>311</v>
      </c>
      <c r="G125" s="180" t="s">
        <v>296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39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264</v>
      </c>
      <c r="AT125" s="189" t="s">
        <v>137</v>
      </c>
      <c r="AU125" s="189" t="s">
        <v>142</v>
      </c>
      <c r="AY125" s="15" t="s">
        <v>135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142</v>
      </c>
      <c r="BK125" s="190">
        <f>ROUND(I125*H125,2)</f>
        <v>0</v>
      </c>
      <c r="BL125" s="15" t="s">
        <v>264</v>
      </c>
      <c r="BM125" s="189" t="s">
        <v>151</v>
      </c>
    </row>
    <row r="126" s="2" customFormat="1" ht="24.15" customHeight="1">
      <c r="A126" s="34"/>
      <c r="B126" s="176"/>
      <c r="C126" s="177" t="s">
        <v>152</v>
      </c>
      <c r="D126" s="177" t="s">
        <v>137</v>
      </c>
      <c r="E126" s="178" t="s">
        <v>312</v>
      </c>
      <c r="F126" s="179" t="s">
        <v>313</v>
      </c>
      <c r="G126" s="180" t="s">
        <v>194</v>
      </c>
      <c r="H126" s="181">
        <v>24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39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264</v>
      </c>
      <c r="AT126" s="189" t="s">
        <v>137</v>
      </c>
      <c r="AU126" s="189" t="s">
        <v>142</v>
      </c>
      <c r="AY126" s="15" t="s">
        <v>135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142</v>
      </c>
      <c r="BK126" s="190">
        <f>ROUND(I126*H126,2)</f>
        <v>0</v>
      </c>
      <c r="BL126" s="15" t="s">
        <v>264</v>
      </c>
      <c r="BM126" s="189" t="s">
        <v>155</v>
      </c>
    </row>
    <row r="127" s="2" customFormat="1" ht="33" customHeight="1">
      <c r="A127" s="34"/>
      <c r="B127" s="176"/>
      <c r="C127" s="177" t="s">
        <v>148</v>
      </c>
      <c r="D127" s="177" t="s">
        <v>137</v>
      </c>
      <c r="E127" s="178" t="s">
        <v>314</v>
      </c>
      <c r="F127" s="179" t="s">
        <v>315</v>
      </c>
      <c r="G127" s="180" t="s">
        <v>316</v>
      </c>
      <c r="H127" s="207"/>
      <c r="I127" s="182"/>
      <c r="J127" s="183">
        <f>ROUND(I127*H127,2)</f>
        <v>0</v>
      </c>
      <c r="K127" s="184"/>
      <c r="L127" s="35"/>
      <c r="M127" s="185" t="s">
        <v>1</v>
      </c>
      <c r="N127" s="186" t="s">
        <v>39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264</v>
      </c>
      <c r="AT127" s="189" t="s">
        <v>137</v>
      </c>
      <c r="AU127" s="189" t="s">
        <v>142</v>
      </c>
      <c r="AY127" s="15" t="s">
        <v>135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142</v>
      </c>
      <c r="BK127" s="190">
        <f>ROUND(I127*H127,2)</f>
        <v>0</v>
      </c>
      <c r="BL127" s="15" t="s">
        <v>264</v>
      </c>
      <c r="BM127" s="189" t="s">
        <v>158</v>
      </c>
    </row>
    <row r="128" s="12" customFormat="1" ht="22.8" customHeight="1">
      <c r="A128" s="12"/>
      <c r="B128" s="163"/>
      <c r="C128" s="12"/>
      <c r="D128" s="164" t="s">
        <v>72</v>
      </c>
      <c r="E128" s="174" t="s">
        <v>317</v>
      </c>
      <c r="F128" s="174" t="s">
        <v>318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P129</f>
        <v>0</v>
      </c>
      <c r="Q128" s="169"/>
      <c r="R128" s="170">
        <f>R129</f>
        <v>0</v>
      </c>
      <c r="S128" s="169"/>
      <c r="T128" s="17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145</v>
      </c>
      <c r="AT128" s="172" t="s">
        <v>72</v>
      </c>
      <c r="AU128" s="172" t="s">
        <v>81</v>
      </c>
      <c r="AY128" s="164" t="s">
        <v>135</v>
      </c>
      <c r="BK128" s="173">
        <f>BK129</f>
        <v>0</v>
      </c>
    </row>
    <row r="129" s="2" customFormat="1" ht="37.8" customHeight="1">
      <c r="A129" s="34"/>
      <c r="B129" s="176"/>
      <c r="C129" s="177" t="s">
        <v>159</v>
      </c>
      <c r="D129" s="177" t="s">
        <v>137</v>
      </c>
      <c r="E129" s="178" t="s">
        <v>319</v>
      </c>
      <c r="F129" s="179" t="s">
        <v>320</v>
      </c>
      <c r="G129" s="180" t="s">
        <v>296</v>
      </c>
      <c r="H129" s="181">
        <v>1</v>
      </c>
      <c r="I129" s="182"/>
      <c r="J129" s="183">
        <f>ROUND(I129*H129,2)</f>
        <v>0</v>
      </c>
      <c r="K129" s="184"/>
      <c r="L129" s="35"/>
      <c r="M129" s="202" t="s">
        <v>1</v>
      </c>
      <c r="N129" s="203" t="s">
        <v>39</v>
      </c>
      <c r="O129" s="204"/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264</v>
      </c>
      <c r="AT129" s="189" t="s">
        <v>137</v>
      </c>
      <c r="AU129" s="189" t="s">
        <v>142</v>
      </c>
      <c r="AY129" s="15" t="s">
        <v>135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142</v>
      </c>
      <c r="BK129" s="190">
        <f>ROUND(I129*H129,2)</f>
        <v>0</v>
      </c>
      <c r="BL129" s="15" t="s">
        <v>264</v>
      </c>
      <c r="BM129" s="189" t="s">
        <v>162</v>
      </c>
    </row>
    <row r="130" s="2" customFormat="1" ht="6.96" customHeight="1">
      <c r="A130" s="34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35"/>
      <c r="M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</sheetData>
  <autoFilter ref="C118:K12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101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Výstavba a modernizácia športového arálu Partizán Bardejov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102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15. 1. 2026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33</v>
      </c>
      <c r="E30" s="34"/>
      <c r="F30" s="34"/>
      <c r="G30" s="34"/>
      <c r="H30" s="34"/>
      <c r="I30" s="34"/>
      <c r="J30" s="97">
        <f>ROUND(J128,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37</v>
      </c>
      <c r="E33" s="41" t="s">
        <v>38</v>
      </c>
      <c r="F33" s="128">
        <f>ROUND((SUM(BE128:BE246)),  2)</f>
        <v>0</v>
      </c>
      <c r="G33" s="129"/>
      <c r="H33" s="129"/>
      <c r="I33" s="130">
        <v>0.23000000000000001</v>
      </c>
      <c r="J33" s="128">
        <f>ROUND(((SUM(BE128:BE246))*I33),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39</v>
      </c>
      <c r="F34" s="131">
        <f>ROUND((SUM(BF128:BF246)),  2)</f>
        <v>0</v>
      </c>
      <c r="G34" s="34"/>
      <c r="H34" s="34"/>
      <c r="I34" s="132">
        <v>0.23000000000000001</v>
      </c>
      <c r="J34" s="131">
        <f>ROUND(((SUM(BF128:BF246))*I34),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1">
        <f>ROUND((SUM(BG128:BG246)),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1">
        <f>ROUND((SUM(BH128:BH246)),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8">
        <f>ROUND((SUM(BI128:BI246)),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43</v>
      </c>
      <c r="E39" s="82"/>
      <c r="F39" s="82"/>
      <c r="G39" s="135" t="s">
        <v>44</v>
      </c>
      <c r="H39" s="136" t="s">
        <v>45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48</v>
      </c>
      <c r="E61" s="37"/>
      <c r="F61" s="139" t="s">
        <v>49</v>
      </c>
      <c r="G61" s="59" t="s">
        <v>48</v>
      </c>
      <c r="H61" s="37"/>
      <c r="I61" s="37"/>
      <c r="J61" s="140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48</v>
      </c>
      <c r="E76" s="37"/>
      <c r="F76" s="139" t="s">
        <v>49</v>
      </c>
      <c r="G76" s="59" t="s">
        <v>48</v>
      </c>
      <c r="H76" s="37"/>
      <c r="I76" s="37"/>
      <c r="J76" s="140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Výstavba a modernizácia športového arálu Partizán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102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SO-02.1 - Výstavba multifunkčného ihiska 50x30m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Bardejov</v>
      </c>
      <c r="G89" s="34"/>
      <c r="H89" s="34"/>
      <c r="I89" s="28" t="s">
        <v>21</v>
      </c>
      <c r="J89" s="70" t="str">
        <f>IF(J12="","",J12)</f>
        <v>15. 1. 2026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105</v>
      </c>
      <c r="D94" s="133"/>
      <c r="E94" s="133"/>
      <c r="F94" s="133"/>
      <c r="G94" s="133"/>
      <c r="H94" s="133"/>
      <c r="I94" s="133"/>
      <c r="J94" s="142" t="s">
        <v>106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107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s="9" customFormat="1" ht="24.96" customHeight="1">
      <c r="A97" s="9"/>
      <c r="B97" s="144"/>
      <c r="C97" s="9"/>
      <c r="D97" s="145" t="s">
        <v>109</v>
      </c>
      <c r="E97" s="146"/>
      <c r="F97" s="146"/>
      <c r="G97" s="146"/>
      <c r="H97" s="146"/>
      <c r="I97" s="146"/>
      <c r="J97" s="147">
        <f>J129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110</v>
      </c>
      <c r="E98" s="150"/>
      <c r="F98" s="150"/>
      <c r="G98" s="150"/>
      <c r="H98" s="150"/>
      <c r="I98" s="150"/>
      <c r="J98" s="151">
        <f>J130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111</v>
      </c>
      <c r="E99" s="150"/>
      <c r="F99" s="150"/>
      <c r="G99" s="150"/>
      <c r="H99" s="150"/>
      <c r="I99" s="150"/>
      <c r="J99" s="151">
        <f>J148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112</v>
      </c>
      <c r="E100" s="150"/>
      <c r="F100" s="150"/>
      <c r="G100" s="150"/>
      <c r="H100" s="150"/>
      <c r="I100" s="150"/>
      <c r="J100" s="151">
        <f>J168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113</v>
      </c>
      <c r="E101" s="150"/>
      <c r="F101" s="150"/>
      <c r="G101" s="150"/>
      <c r="H101" s="150"/>
      <c r="I101" s="150"/>
      <c r="J101" s="151">
        <f>J173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322</v>
      </c>
      <c r="E102" s="150"/>
      <c r="F102" s="150"/>
      <c r="G102" s="150"/>
      <c r="H102" s="150"/>
      <c r="I102" s="150"/>
      <c r="J102" s="151">
        <f>J186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114</v>
      </c>
      <c r="E103" s="150"/>
      <c r="F103" s="150"/>
      <c r="G103" s="150"/>
      <c r="H103" s="150"/>
      <c r="I103" s="150"/>
      <c r="J103" s="151">
        <f>J191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115</v>
      </c>
      <c r="E104" s="150"/>
      <c r="F104" s="150"/>
      <c r="G104" s="150"/>
      <c r="H104" s="150"/>
      <c r="I104" s="150"/>
      <c r="J104" s="151">
        <f>J194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4"/>
      <c r="C105" s="9"/>
      <c r="D105" s="145" t="s">
        <v>116</v>
      </c>
      <c r="E105" s="146"/>
      <c r="F105" s="146"/>
      <c r="G105" s="146"/>
      <c r="H105" s="146"/>
      <c r="I105" s="146"/>
      <c r="J105" s="147">
        <f>J196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8"/>
      <c r="C106" s="10"/>
      <c r="D106" s="149" t="s">
        <v>117</v>
      </c>
      <c r="E106" s="150"/>
      <c r="F106" s="150"/>
      <c r="G106" s="150"/>
      <c r="H106" s="150"/>
      <c r="I106" s="150"/>
      <c r="J106" s="151">
        <f>J197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4"/>
      <c r="C107" s="9"/>
      <c r="D107" s="145" t="s">
        <v>118</v>
      </c>
      <c r="E107" s="146"/>
      <c r="F107" s="146"/>
      <c r="G107" s="146"/>
      <c r="H107" s="146"/>
      <c r="I107" s="146"/>
      <c r="J107" s="147">
        <f>J211</f>
        <v>0</v>
      </c>
      <c r="K107" s="9"/>
      <c r="L107" s="14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8"/>
      <c r="C108" s="10"/>
      <c r="D108" s="149" t="s">
        <v>300</v>
      </c>
      <c r="E108" s="150"/>
      <c r="F108" s="150"/>
      <c r="G108" s="150"/>
      <c r="H108" s="150"/>
      <c r="I108" s="150"/>
      <c r="J108" s="151">
        <f>J212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121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>Výstavba a modernizácia športového arálu Partizán Bardejov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102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E9</f>
        <v xml:space="preserve">SO-02.1 - Výstavba multifunkčného ihiska 50x30m 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F12</f>
        <v>Bardejov</v>
      </c>
      <c r="G122" s="34"/>
      <c r="H122" s="34"/>
      <c r="I122" s="28" t="s">
        <v>21</v>
      </c>
      <c r="J122" s="70" t="str">
        <f>IF(J12="","",J12)</f>
        <v>15. 1. 2026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E15</f>
        <v xml:space="preserve"> </v>
      </c>
      <c r="G124" s="34"/>
      <c r="H124" s="34"/>
      <c r="I124" s="28" t="s">
        <v>29</v>
      </c>
      <c r="J124" s="32" t="str">
        <f>E21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IF(E18="","",E18)</f>
        <v>Vyplň údaj</v>
      </c>
      <c r="G125" s="34"/>
      <c r="H125" s="34"/>
      <c r="I125" s="28" t="s">
        <v>31</v>
      </c>
      <c r="J125" s="32" t="str">
        <f>E24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2"/>
      <c r="B127" s="153"/>
      <c r="C127" s="154" t="s">
        <v>122</v>
      </c>
      <c r="D127" s="155" t="s">
        <v>58</v>
      </c>
      <c r="E127" s="155" t="s">
        <v>54</v>
      </c>
      <c r="F127" s="155" t="s">
        <v>55</v>
      </c>
      <c r="G127" s="155" t="s">
        <v>123</v>
      </c>
      <c r="H127" s="155" t="s">
        <v>124</v>
      </c>
      <c r="I127" s="155" t="s">
        <v>125</v>
      </c>
      <c r="J127" s="156" t="s">
        <v>106</v>
      </c>
      <c r="K127" s="157" t="s">
        <v>126</v>
      </c>
      <c r="L127" s="158"/>
      <c r="M127" s="87" t="s">
        <v>1</v>
      </c>
      <c r="N127" s="88" t="s">
        <v>37</v>
      </c>
      <c r="O127" s="88" t="s">
        <v>127</v>
      </c>
      <c r="P127" s="88" t="s">
        <v>128</v>
      </c>
      <c r="Q127" s="88" t="s">
        <v>129</v>
      </c>
      <c r="R127" s="88" t="s">
        <v>130</v>
      </c>
      <c r="S127" s="88" t="s">
        <v>131</v>
      </c>
      <c r="T127" s="89" t="s">
        <v>132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</row>
    <row r="128" s="2" customFormat="1" ht="22.8" customHeight="1">
      <c r="A128" s="34"/>
      <c r="B128" s="35"/>
      <c r="C128" s="94" t="s">
        <v>107</v>
      </c>
      <c r="D128" s="34"/>
      <c r="E128" s="34"/>
      <c r="F128" s="34"/>
      <c r="G128" s="34"/>
      <c r="H128" s="34"/>
      <c r="I128" s="34"/>
      <c r="J128" s="159">
        <f>BK128</f>
        <v>0</v>
      </c>
      <c r="K128" s="34"/>
      <c r="L128" s="35"/>
      <c r="M128" s="90"/>
      <c r="N128" s="74"/>
      <c r="O128" s="91"/>
      <c r="P128" s="160">
        <f>P129+P196+P211</f>
        <v>0</v>
      </c>
      <c r="Q128" s="91"/>
      <c r="R128" s="160">
        <f>R129+R196+R211</f>
        <v>128.70741600000002</v>
      </c>
      <c r="S128" s="91"/>
      <c r="T128" s="161">
        <f>T129+T196+T211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72</v>
      </c>
      <c r="AU128" s="15" t="s">
        <v>108</v>
      </c>
      <c r="BK128" s="162">
        <f>BK129+BK196+BK211</f>
        <v>0</v>
      </c>
    </row>
    <row r="129" s="12" customFormat="1" ht="25.92" customHeight="1">
      <c r="A129" s="12"/>
      <c r="B129" s="163"/>
      <c r="C129" s="12"/>
      <c r="D129" s="164" t="s">
        <v>72</v>
      </c>
      <c r="E129" s="165" t="s">
        <v>133</v>
      </c>
      <c r="F129" s="165" t="s">
        <v>134</v>
      </c>
      <c r="G129" s="12"/>
      <c r="H129" s="12"/>
      <c r="I129" s="166"/>
      <c r="J129" s="167">
        <f>BK129</f>
        <v>0</v>
      </c>
      <c r="K129" s="12"/>
      <c r="L129" s="163"/>
      <c r="M129" s="168"/>
      <c r="N129" s="169"/>
      <c r="O129" s="169"/>
      <c r="P129" s="170">
        <f>P130+P148+P168+P173+P186+P191+P194</f>
        <v>0</v>
      </c>
      <c r="Q129" s="169"/>
      <c r="R129" s="170">
        <f>R130+R148+R168+R173+R186+R191+R194</f>
        <v>47.510580000000004</v>
      </c>
      <c r="S129" s="169"/>
      <c r="T129" s="171">
        <f>T130+T148+T168+T173+T186+T191+T194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81</v>
      </c>
      <c r="AT129" s="172" t="s">
        <v>72</v>
      </c>
      <c r="AU129" s="172" t="s">
        <v>73</v>
      </c>
      <c r="AY129" s="164" t="s">
        <v>135</v>
      </c>
      <c r="BK129" s="173">
        <f>BK130+BK148+BK168+BK173+BK186+BK191+BK194</f>
        <v>0</v>
      </c>
    </row>
    <row r="130" s="12" customFormat="1" ht="22.8" customHeight="1">
      <c r="A130" s="12"/>
      <c r="B130" s="163"/>
      <c r="C130" s="12"/>
      <c r="D130" s="164" t="s">
        <v>72</v>
      </c>
      <c r="E130" s="174" t="s">
        <v>81</v>
      </c>
      <c r="F130" s="174" t="s">
        <v>136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SUM(P131:P147)</f>
        <v>0</v>
      </c>
      <c r="Q130" s="169"/>
      <c r="R130" s="170">
        <f>SUM(R131:R147)</f>
        <v>0</v>
      </c>
      <c r="S130" s="169"/>
      <c r="T130" s="171">
        <f>SUM(T131:T147)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81</v>
      </c>
      <c r="AT130" s="172" t="s">
        <v>72</v>
      </c>
      <c r="AU130" s="172" t="s">
        <v>81</v>
      </c>
      <c r="AY130" s="164" t="s">
        <v>135</v>
      </c>
      <c r="BK130" s="173">
        <f>SUM(BK131:BK147)</f>
        <v>0</v>
      </c>
    </row>
    <row r="131" s="2" customFormat="1" ht="33" customHeight="1">
      <c r="A131" s="34"/>
      <c r="B131" s="176"/>
      <c r="C131" s="177" t="s">
        <v>81</v>
      </c>
      <c r="D131" s="177" t="s">
        <v>137</v>
      </c>
      <c r="E131" s="178" t="s">
        <v>323</v>
      </c>
      <c r="F131" s="179" t="s">
        <v>324</v>
      </c>
      <c r="G131" s="180" t="s">
        <v>140</v>
      </c>
      <c r="H131" s="181">
        <v>469.392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39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141</v>
      </c>
      <c r="AT131" s="189" t="s">
        <v>137</v>
      </c>
      <c r="AU131" s="189" t="s">
        <v>142</v>
      </c>
      <c r="AY131" s="15" t="s">
        <v>135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142</v>
      </c>
      <c r="BK131" s="190">
        <f>ROUND(I131*H131,2)</f>
        <v>0</v>
      </c>
      <c r="BL131" s="15" t="s">
        <v>141</v>
      </c>
      <c r="BM131" s="189" t="s">
        <v>142</v>
      </c>
    </row>
    <row r="132" s="2" customFormat="1" ht="24.15" customHeight="1">
      <c r="A132" s="34"/>
      <c r="B132" s="176"/>
      <c r="C132" s="177" t="s">
        <v>142</v>
      </c>
      <c r="D132" s="177" t="s">
        <v>137</v>
      </c>
      <c r="E132" s="178" t="s">
        <v>325</v>
      </c>
      <c r="F132" s="179" t="s">
        <v>326</v>
      </c>
      <c r="G132" s="180" t="s">
        <v>140</v>
      </c>
      <c r="H132" s="181">
        <v>312.928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39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141</v>
      </c>
      <c r="AT132" s="189" t="s">
        <v>137</v>
      </c>
      <c r="AU132" s="189" t="s">
        <v>142</v>
      </c>
      <c r="AY132" s="15" t="s">
        <v>135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142</v>
      </c>
      <c r="BK132" s="190">
        <f>ROUND(I132*H132,2)</f>
        <v>0</v>
      </c>
      <c r="BL132" s="15" t="s">
        <v>141</v>
      </c>
      <c r="BM132" s="189" t="s">
        <v>141</v>
      </c>
    </row>
    <row r="133" s="2" customFormat="1" ht="24.15" customHeight="1">
      <c r="A133" s="34"/>
      <c r="B133" s="176"/>
      <c r="C133" s="177" t="s">
        <v>145</v>
      </c>
      <c r="D133" s="177" t="s">
        <v>137</v>
      </c>
      <c r="E133" s="178" t="s">
        <v>327</v>
      </c>
      <c r="F133" s="179" t="s">
        <v>328</v>
      </c>
      <c r="G133" s="180" t="s">
        <v>140</v>
      </c>
      <c r="H133" s="181">
        <v>12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39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141</v>
      </c>
      <c r="AT133" s="189" t="s">
        <v>137</v>
      </c>
      <c r="AU133" s="189" t="s">
        <v>142</v>
      </c>
      <c r="AY133" s="15" t="s">
        <v>135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142</v>
      </c>
      <c r="BK133" s="190">
        <f>ROUND(I133*H133,2)</f>
        <v>0</v>
      </c>
      <c r="BL133" s="15" t="s">
        <v>141</v>
      </c>
      <c r="BM133" s="189" t="s">
        <v>329</v>
      </c>
    </row>
    <row r="134" s="2" customFormat="1" ht="21.75" customHeight="1">
      <c r="A134" s="34"/>
      <c r="B134" s="176"/>
      <c r="C134" s="177" t="s">
        <v>141</v>
      </c>
      <c r="D134" s="177" t="s">
        <v>137</v>
      </c>
      <c r="E134" s="178" t="s">
        <v>143</v>
      </c>
      <c r="F134" s="179" t="s">
        <v>330</v>
      </c>
      <c r="G134" s="180" t="s">
        <v>140</v>
      </c>
      <c r="H134" s="181">
        <v>7.2320000000000002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39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141</v>
      </c>
      <c r="AT134" s="189" t="s">
        <v>137</v>
      </c>
      <c r="AU134" s="189" t="s">
        <v>142</v>
      </c>
      <c r="AY134" s="15" t="s">
        <v>135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142</v>
      </c>
      <c r="BK134" s="190">
        <f>ROUND(I134*H134,2)</f>
        <v>0</v>
      </c>
      <c r="BL134" s="15" t="s">
        <v>141</v>
      </c>
      <c r="BM134" s="189" t="s">
        <v>148</v>
      </c>
    </row>
    <row r="135" s="2" customFormat="1" ht="24.15" customHeight="1">
      <c r="A135" s="34"/>
      <c r="B135" s="176"/>
      <c r="C135" s="177" t="s">
        <v>152</v>
      </c>
      <c r="D135" s="177" t="s">
        <v>137</v>
      </c>
      <c r="E135" s="178" t="s">
        <v>146</v>
      </c>
      <c r="F135" s="179" t="s">
        <v>147</v>
      </c>
      <c r="G135" s="180" t="s">
        <v>140</v>
      </c>
      <c r="H135" s="181">
        <v>7.2320000000000002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39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141</v>
      </c>
      <c r="AT135" s="189" t="s">
        <v>137</v>
      </c>
      <c r="AU135" s="189" t="s">
        <v>142</v>
      </c>
      <c r="AY135" s="15" t="s">
        <v>135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142</v>
      </c>
      <c r="BK135" s="190">
        <f>ROUND(I135*H135,2)</f>
        <v>0</v>
      </c>
      <c r="BL135" s="15" t="s">
        <v>141</v>
      </c>
      <c r="BM135" s="189" t="s">
        <v>151</v>
      </c>
    </row>
    <row r="136" s="2" customFormat="1" ht="24.15" customHeight="1">
      <c r="A136" s="34"/>
      <c r="B136" s="176"/>
      <c r="C136" s="177" t="s">
        <v>148</v>
      </c>
      <c r="D136" s="177" t="s">
        <v>137</v>
      </c>
      <c r="E136" s="178" t="s">
        <v>331</v>
      </c>
      <c r="F136" s="179" t="s">
        <v>332</v>
      </c>
      <c r="G136" s="180" t="s">
        <v>140</v>
      </c>
      <c r="H136" s="181">
        <v>56.560000000000002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39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141</v>
      </c>
      <c r="AT136" s="189" t="s">
        <v>137</v>
      </c>
      <c r="AU136" s="189" t="s">
        <v>142</v>
      </c>
      <c r="AY136" s="15" t="s">
        <v>135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142</v>
      </c>
      <c r="BK136" s="190">
        <f>ROUND(I136*H136,2)</f>
        <v>0</v>
      </c>
      <c r="BL136" s="15" t="s">
        <v>141</v>
      </c>
      <c r="BM136" s="189" t="s">
        <v>155</v>
      </c>
    </row>
    <row r="137" s="2" customFormat="1" ht="37.8" customHeight="1">
      <c r="A137" s="34"/>
      <c r="B137" s="176"/>
      <c r="C137" s="177" t="s">
        <v>159</v>
      </c>
      <c r="D137" s="177" t="s">
        <v>137</v>
      </c>
      <c r="E137" s="178" t="s">
        <v>333</v>
      </c>
      <c r="F137" s="179" t="s">
        <v>334</v>
      </c>
      <c r="G137" s="180" t="s">
        <v>140</v>
      </c>
      <c r="H137" s="181">
        <v>56.560000000000002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39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141</v>
      </c>
      <c r="AT137" s="189" t="s">
        <v>137</v>
      </c>
      <c r="AU137" s="189" t="s">
        <v>142</v>
      </c>
      <c r="AY137" s="15" t="s">
        <v>135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142</v>
      </c>
      <c r="BK137" s="190">
        <f>ROUND(I137*H137,2)</f>
        <v>0</v>
      </c>
      <c r="BL137" s="15" t="s">
        <v>141</v>
      </c>
      <c r="BM137" s="189" t="s">
        <v>158</v>
      </c>
    </row>
    <row r="138" s="2" customFormat="1" ht="33" customHeight="1">
      <c r="A138" s="34"/>
      <c r="B138" s="176"/>
      <c r="C138" s="177" t="s">
        <v>151</v>
      </c>
      <c r="D138" s="177" t="s">
        <v>137</v>
      </c>
      <c r="E138" s="178" t="s">
        <v>335</v>
      </c>
      <c r="F138" s="179" t="s">
        <v>336</v>
      </c>
      <c r="G138" s="180" t="s">
        <v>140</v>
      </c>
      <c r="H138" s="181">
        <v>414.392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39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141</v>
      </c>
      <c r="AT138" s="189" t="s">
        <v>137</v>
      </c>
      <c r="AU138" s="189" t="s">
        <v>142</v>
      </c>
      <c r="AY138" s="15" t="s">
        <v>135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142</v>
      </c>
      <c r="BK138" s="190">
        <f>ROUND(I138*H138,2)</f>
        <v>0</v>
      </c>
      <c r="BL138" s="15" t="s">
        <v>141</v>
      </c>
      <c r="BM138" s="189" t="s">
        <v>162</v>
      </c>
    </row>
    <row r="139" s="2" customFormat="1" ht="44.25" customHeight="1">
      <c r="A139" s="34"/>
      <c r="B139" s="176"/>
      <c r="C139" s="177" t="s">
        <v>167</v>
      </c>
      <c r="D139" s="177" t="s">
        <v>137</v>
      </c>
      <c r="E139" s="178" t="s">
        <v>337</v>
      </c>
      <c r="F139" s="179" t="s">
        <v>338</v>
      </c>
      <c r="G139" s="180" t="s">
        <v>140</v>
      </c>
      <c r="H139" s="181">
        <v>414.392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39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141</v>
      </c>
      <c r="AT139" s="189" t="s">
        <v>137</v>
      </c>
      <c r="AU139" s="189" t="s">
        <v>142</v>
      </c>
      <c r="AY139" s="15" t="s">
        <v>135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142</v>
      </c>
      <c r="BK139" s="190">
        <f>ROUND(I139*H139,2)</f>
        <v>0</v>
      </c>
      <c r="BL139" s="15" t="s">
        <v>141</v>
      </c>
      <c r="BM139" s="189" t="s">
        <v>166</v>
      </c>
    </row>
    <row r="140" s="2" customFormat="1" ht="24.15" customHeight="1">
      <c r="A140" s="34"/>
      <c r="B140" s="176"/>
      <c r="C140" s="177" t="s">
        <v>155</v>
      </c>
      <c r="D140" s="177" t="s">
        <v>137</v>
      </c>
      <c r="E140" s="178" t="s">
        <v>156</v>
      </c>
      <c r="F140" s="179" t="s">
        <v>157</v>
      </c>
      <c r="G140" s="180" t="s">
        <v>140</v>
      </c>
      <c r="H140" s="181">
        <v>414.392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39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141</v>
      </c>
      <c r="AT140" s="189" t="s">
        <v>137</v>
      </c>
      <c r="AU140" s="189" t="s">
        <v>142</v>
      </c>
      <c r="AY140" s="15" t="s">
        <v>135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142</v>
      </c>
      <c r="BK140" s="190">
        <f>ROUND(I140*H140,2)</f>
        <v>0</v>
      </c>
      <c r="BL140" s="15" t="s">
        <v>141</v>
      </c>
      <c r="BM140" s="189" t="s">
        <v>171</v>
      </c>
    </row>
    <row r="141" s="2" customFormat="1" ht="21.75" customHeight="1">
      <c r="A141" s="34"/>
      <c r="B141" s="176"/>
      <c r="C141" s="177" t="s">
        <v>176</v>
      </c>
      <c r="D141" s="177" t="s">
        <v>137</v>
      </c>
      <c r="E141" s="178" t="s">
        <v>339</v>
      </c>
      <c r="F141" s="179" t="s">
        <v>340</v>
      </c>
      <c r="G141" s="180" t="s">
        <v>170</v>
      </c>
      <c r="H141" s="181">
        <v>1500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39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141</v>
      </c>
      <c r="AT141" s="189" t="s">
        <v>137</v>
      </c>
      <c r="AU141" s="189" t="s">
        <v>142</v>
      </c>
      <c r="AY141" s="15" t="s">
        <v>135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142</v>
      </c>
      <c r="BK141" s="190">
        <f>ROUND(I141*H141,2)</f>
        <v>0</v>
      </c>
      <c r="BL141" s="15" t="s">
        <v>141</v>
      </c>
      <c r="BM141" s="189" t="s">
        <v>175</v>
      </c>
    </row>
    <row r="142" s="2" customFormat="1" ht="24.15" customHeight="1">
      <c r="A142" s="34"/>
      <c r="B142" s="176"/>
      <c r="C142" s="177" t="s">
        <v>158</v>
      </c>
      <c r="D142" s="177" t="s">
        <v>137</v>
      </c>
      <c r="E142" s="178" t="s">
        <v>160</v>
      </c>
      <c r="F142" s="179" t="s">
        <v>341</v>
      </c>
      <c r="G142" s="180" t="s">
        <v>140</v>
      </c>
      <c r="H142" s="181">
        <v>414.392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39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141</v>
      </c>
      <c r="AT142" s="189" t="s">
        <v>137</v>
      </c>
      <c r="AU142" s="189" t="s">
        <v>142</v>
      </c>
      <c r="AY142" s="15" t="s">
        <v>135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142</v>
      </c>
      <c r="BK142" s="190">
        <f>ROUND(I142*H142,2)</f>
        <v>0</v>
      </c>
      <c r="BL142" s="15" t="s">
        <v>141</v>
      </c>
      <c r="BM142" s="189" t="s">
        <v>179</v>
      </c>
    </row>
    <row r="143" s="2" customFormat="1" ht="24.15" customHeight="1">
      <c r="A143" s="34"/>
      <c r="B143" s="176"/>
      <c r="C143" s="177" t="s">
        <v>183</v>
      </c>
      <c r="D143" s="177" t="s">
        <v>137</v>
      </c>
      <c r="E143" s="178" t="s">
        <v>342</v>
      </c>
      <c r="F143" s="179" t="s">
        <v>343</v>
      </c>
      <c r="G143" s="180" t="s">
        <v>194</v>
      </c>
      <c r="H143" s="181">
        <v>4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39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141</v>
      </c>
      <c r="AT143" s="189" t="s">
        <v>137</v>
      </c>
      <c r="AU143" s="189" t="s">
        <v>142</v>
      </c>
      <c r="AY143" s="15" t="s">
        <v>135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142</v>
      </c>
      <c r="BK143" s="190">
        <f>ROUND(I143*H143,2)</f>
        <v>0</v>
      </c>
      <c r="BL143" s="15" t="s">
        <v>141</v>
      </c>
      <c r="BM143" s="189" t="s">
        <v>182</v>
      </c>
    </row>
    <row r="144" s="2" customFormat="1" ht="24.15" customHeight="1">
      <c r="A144" s="34"/>
      <c r="B144" s="176"/>
      <c r="C144" s="191" t="s">
        <v>162</v>
      </c>
      <c r="D144" s="191" t="s">
        <v>196</v>
      </c>
      <c r="E144" s="192" t="s">
        <v>344</v>
      </c>
      <c r="F144" s="193" t="s">
        <v>345</v>
      </c>
      <c r="G144" s="194" t="s">
        <v>194</v>
      </c>
      <c r="H144" s="195">
        <v>4</v>
      </c>
      <c r="I144" s="196"/>
      <c r="J144" s="197">
        <f>ROUND(I144*H144,2)</f>
        <v>0</v>
      </c>
      <c r="K144" s="198"/>
      <c r="L144" s="199"/>
      <c r="M144" s="200" t="s">
        <v>1</v>
      </c>
      <c r="N144" s="201" t="s">
        <v>39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151</v>
      </c>
      <c r="AT144" s="189" t="s">
        <v>196</v>
      </c>
      <c r="AU144" s="189" t="s">
        <v>142</v>
      </c>
      <c r="AY144" s="15" t="s">
        <v>135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142</v>
      </c>
      <c r="BK144" s="190">
        <f>ROUND(I144*H144,2)</f>
        <v>0</v>
      </c>
      <c r="BL144" s="15" t="s">
        <v>141</v>
      </c>
      <c r="BM144" s="189" t="s">
        <v>186</v>
      </c>
    </row>
    <row r="145" s="2" customFormat="1" ht="16.5" customHeight="1">
      <c r="A145" s="34"/>
      <c r="B145" s="176"/>
      <c r="C145" s="177" t="s">
        <v>191</v>
      </c>
      <c r="D145" s="177" t="s">
        <v>137</v>
      </c>
      <c r="E145" s="178" t="s">
        <v>346</v>
      </c>
      <c r="F145" s="179" t="s">
        <v>347</v>
      </c>
      <c r="G145" s="180" t="s">
        <v>165</v>
      </c>
      <c r="H145" s="181">
        <v>621.58799999999997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39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141</v>
      </c>
      <c r="AT145" s="189" t="s">
        <v>137</v>
      </c>
      <c r="AU145" s="189" t="s">
        <v>142</v>
      </c>
      <c r="AY145" s="15" t="s">
        <v>135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142</v>
      </c>
      <c r="BK145" s="190">
        <f>ROUND(I145*H145,2)</f>
        <v>0</v>
      </c>
      <c r="BL145" s="15" t="s">
        <v>141</v>
      </c>
      <c r="BM145" s="189" t="s">
        <v>189</v>
      </c>
    </row>
    <row r="146" s="2" customFormat="1" ht="24.15" customHeight="1">
      <c r="A146" s="34"/>
      <c r="B146" s="176"/>
      <c r="C146" s="177" t="s">
        <v>166</v>
      </c>
      <c r="D146" s="177" t="s">
        <v>137</v>
      </c>
      <c r="E146" s="178" t="s">
        <v>348</v>
      </c>
      <c r="F146" s="179" t="s">
        <v>349</v>
      </c>
      <c r="G146" s="180" t="s">
        <v>140</v>
      </c>
      <c r="H146" s="181">
        <v>56.560000000000002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39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141</v>
      </c>
      <c r="AT146" s="189" t="s">
        <v>137</v>
      </c>
      <c r="AU146" s="189" t="s">
        <v>142</v>
      </c>
      <c r="AY146" s="15" t="s">
        <v>135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142</v>
      </c>
      <c r="BK146" s="190">
        <f>ROUND(I146*H146,2)</f>
        <v>0</v>
      </c>
      <c r="BL146" s="15" t="s">
        <v>141</v>
      </c>
      <c r="BM146" s="189" t="s">
        <v>199</v>
      </c>
    </row>
    <row r="147" s="2" customFormat="1" ht="24.15" customHeight="1">
      <c r="A147" s="34"/>
      <c r="B147" s="176"/>
      <c r="C147" s="177" t="s">
        <v>200</v>
      </c>
      <c r="D147" s="177" t="s">
        <v>137</v>
      </c>
      <c r="E147" s="178" t="s">
        <v>350</v>
      </c>
      <c r="F147" s="179" t="s">
        <v>351</v>
      </c>
      <c r="G147" s="180" t="s">
        <v>170</v>
      </c>
      <c r="H147" s="181">
        <v>160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39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141</v>
      </c>
      <c r="AT147" s="189" t="s">
        <v>137</v>
      </c>
      <c r="AU147" s="189" t="s">
        <v>142</v>
      </c>
      <c r="AY147" s="15" t="s">
        <v>135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142</v>
      </c>
      <c r="BK147" s="190">
        <f>ROUND(I147*H147,2)</f>
        <v>0</v>
      </c>
      <c r="BL147" s="15" t="s">
        <v>141</v>
      </c>
      <c r="BM147" s="189" t="s">
        <v>203</v>
      </c>
    </row>
    <row r="148" s="12" customFormat="1" ht="22.8" customHeight="1">
      <c r="A148" s="12"/>
      <c r="B148" s="163"/>
      <c r="C148" s="12"/>
      <c r="D148" s="164" t="s">
        <v>72</v>
      </c>
      <c r="E148" s="174" t="s">
        <v>142</v>
      </c>
      <c r="F148" s="174" t="s">
        <v>172</v>
      </c>
      <c r="G148" s="12"/>
      <c r="H148" s="12"/>
      <c r="I148" s="166"/>
      <c r="J148" s="175">
        <f>BK148</f>
        <v>0</v>
      </c>
      <c r="K148" s="12"/>
      <c r="L148" s="163"/>
      <c r="M148" s="168"/>
      <c r="N148" s="169"/>
      <c r="O148" s="169"/>
      <c r="P148" s="170">
        <f>SUM(P149:P167)</f>
        <v>0</v>
      </c>
      <c r="Q148" s="169"/>
      <c r="R148" s="170">
        <f>SUM(R149:R167)</f>
        <v>19.559999999999999</v>
      </c>
      <c r="S148" s="169"/>
      <c r="T148" s="171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4" t="s">
        <v>81</v>
      </c>
      <c r="AT148" s="172" t="s">
        <v>72</v>
      </c>
      <c r="AU148" s="172" t="s">
        <v>81</v>
      </c>
      <c r="AY148" s="164" t="s">
        <v>135</v>
      </c>
      <c r="BK148" s="173">
        <f>SUM(BK149:BK167)</f>
        <v>0</v>
      </c>
    </row>
    <row r="149" s="2" customFormat="1" ht="24.15" customHeight="1">
      <c r="A149" s="34"/>
      <c r="B149" s="176"/>
      <c r="C149" s="177" t="s">
        <v>171</v>
      </c>
      <c r="D149" s="177" t="s">
        <v>137</v>
      </c>
      <c r="E149" s="178" t="s">
        <v>352</v>
      </c>
      <c r="F149" s="179" t="s">
        <v>353</v>
      </c>
      <c r="G149" s="180" t="s">
        <v>140</v>
      </c>
      <c r="H149" s="181">
        <v>12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39</v>
      </c>
      <c r="O149" s="78"/>
      <c r="P149" s="187">
        <f>O149*H149</f>
        <v>0</v>
      </c>
      <c r="Q149" s="187">
        <v>1.6299999999999999</v>
      </c>
      <c r="R149" s="187">
        <f>Q149*H149</f>
        <v>19.559999999999999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141</v>
      </c>
      <c r="AT149" s="189" t="s">
        <v>137</v>
      </c>
      <c r="AU149" s="189" t="s">
        <v>142</v>
      </c>
      <c r="AY149" s="15" t="s">
        <v>135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142</v>
      </c>
      <c r="BK149" s="190">
        <f>ROUND(I149*H149,2)</f>
        <v>0</v>
      </c>
      <c r="BL149" s="15" t="s">
        <v>141</v>
      </c>
      <c r="BM149" s="189" t="s">
        <v>354</v>
      </c>
    </row>
    <row r="150" s="2" customFormat="1" ht="24.15" customHeight="1">
      <c r="A150" s="34"/>
      <c r="B150" s="176"/>
      <c r="C150" s="177" t="s">
        <v>208</v>
      </c>
      <c r="D150" s="177" t="s">
        <v>137</v>
      </c>
      <c r="E150" s="178" t="s">
        <v>355</v>
      </c>
      <c r="F150" s="179" t="s">
        <v>356</v>
      </c>
      <c r="G150" s="180" t="s">
        <v>170</v>
      </c>
      <c r="H150" s="181">
        <v>577.60000000000002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39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141</v>
      </c>
      <c r="AT150" s="189" t="s">
        <v>137</v>
      </c>
      <c r="AU150" s="189" t="s">
        <v>142</v>
      </c>
      <c r="AY150" s="15" t="s">
        <v>135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142</v>
      </c>
      <c r="BK150" s="190">
        <f>ROUND(I150*H150,2)</f>
        <v>0</v>
      </c>
      <c r="BL150" s="15" t="s">
        <v>141</v>
      </c>
      <c r="BM150" s="189" t="s">
        <v>206</v>
      </c>
    </row>
    <row r="151" s="2" customFormat="1" ht="16.5" customHeight="1">
      <c r="A151" s="34"/>
      <c r="B151" s="176"/>
      <c r="C151" s="191" t="s">
        <v>175</v>
      </c>
      <c r="D151" s="191" t="s">
        <v>196</v>
      </c>
      <c r="E151" s="192" t="s">
        <v>357</v>
      </c>
      <c r="F151" s="193" t="s">
        <v>358</v>
      </c>
      <c r="G151" s="194" t="s">
        <v>170</v>
      </c>
      <c r="H151" s="195">
        <v>600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39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151</v>
      </c>
      <c r="AT151" s="189" t="s">
        <v>196</v>
      </c>
      <c r="AU151" s="189" t="s">
        <v>142</v>
      </c>
      <c r="AY151" s="15" t="s">
        <v>135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142</v>
      </c>
      <c r="BK151" s="190">
        <f>ROUND(I151*H151,2)</f>
        <v>0</v>
      </c>
      <c r="BL151" s="15" t="s">
        <v>141</v>
      </c>
      <c r="BM151" s="189" t="s">
        <v>211</v>
      </c>
    </row>
    <row r="152" s="2" customFormat="1" ht="16.5" customHeight="1">
      <c r="A152" s="34"/>
      <c r="B152" s="176"/>
      <c r="C152" s="177" t="s">
        <v>215</v>
      </c>
      <c r="D152" s="177" t="s">
        <v>137</v>
      </c>
      <c r="E152" s="178" t="s">
        <v>359</v>
      </c>
      <c r="F152" s="179" t="s">
        <v>360</v>
      </c>
      <c r="G152" s="180" t="s">
        <v>194</v>
      </c>
      <c r="H152" s="181">
        <v>10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39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141</v>
      </c>
      <c r="AT152" s="189" t="s">
        <v>137</v>
      </c>
      <c r="AU152" s="189" t="s">
        <v>142</v>
      </c>
      <c r="AY152" s="15" t="s">
        <v>135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142</v>
      </c>
      <c r="BK152" s="190">
        <f>ROUND(I152*H152,2)</f>
        <v>0</v>
      </c>
      <c r="BL152" s="15" t="s">
        <v>141</v>
      </c>
      <c r="BM152" s="189" t="s">
        <v>214</v>
      </c>
    </row>
    <row r="153" s="2" customFormat="1" ht="16.5" customHeight="1">
      <c r="A153" s="34"/>
      <c r="B153" s="176"/>
      <c r="C153" s="191" t="s">
        <v>179</v>
      </c>
      <c r="D153" s="191" t="s">
        <v>196</v>
      </c>
      <c r="E153" s="192" t="s">
        <v>361</v>
      </c>
      <c r="F153" s="193" t="s">
        <v>362</v>
      </c>
      <c r="G153" s="194" t="s">
        <v>194</v>
      </c>
      <c r="H153" s="195">
        <v>10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39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151</v>
      </c>
      <c r="AT153" s="189" t="s">
        <v>196</v>
      </c>
      <c r="AU153" s="189" t="s">
        <v>142</v>
      </c>
      <c r="AY153" s="15" t="s">
        <v>135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142</v>
      </c>
      <c r="BK153" s="190">
        <f>ROUND(I153*H153,2)</f>
        <v>0</v>
      </c>
      <c r="BL153" s="15" t="s">
        <v>141</v>
      </c>
      <c r="BM153" s="189" t="s">
        <v>218</v>
      </c>
    </row>
    <row r="154" s="2" customFormat="1" ht="37.8" customHeight="1">
      <c r="A154" s="34"/>
      <c r="B154" s="176"/>
      <c r="C154" s="177" t="s">
        <v>7</v>
      </c>
      <c r="D154" s="177" t="s">
        <v>137</v>
      </c>
      <c r="E154" s="178" t="s">
        <v>363</v>
      </c>
      <c r="F154" s="179" t="s">
        <v>364</v>
      </c>
      <c r="G154" s="180" t="s">
        <v>225</v>
      </c>
      <c r="H154" s="181">
        <v>286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39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141</v>
      </c>
      <c r="AT154" s="189" t="s">
        <v>137</v>
      </c>
      <c r="AU154" s="189" t="s">
        <v>142</v>
      </c>
      <c r="AY154" s="15" t="s">
        <v>135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142</v>
      </c>
      <c r="BK154" s="190">
        <f>ROUND(I154*H154,2)</f>
        <v>0</v>
      </c>
      <c r="BL154" s="15" t="s">
        <v>141</v>
      </c>
      <c r="BM154" s="189" t="s">
        <v>221</v>
      </c>
    </row>
    <row r="155" s="2" customFormat="1" ht="21.75" customHeight="1">
      <c r="A155" s="34"/>
      <c r="B155" s="176"/>
      <c r="C155" s="191" t="s">
        <v>182</v>
      </c>
      <c r="D155" s="191" t="s">
        <v>196</v>
      </c>
      <c r="E155" s="192" t="s">
        <v>365</v>
      </c>
      <c r="F155" s="193" t="s">
        <v>366</v>
      </c>
      <c r="G155" s="194" t="s">
        <v>225</v>
      </c>
      <c r="H155" s="195">
        <v>286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39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151</v>
      </c>
      <c r="AT155" s="189" t="s">
        <v>196</v>
      </c>
      <c r="AU155" s="189" t="s">
        <v>142</v>
      </c>
      <c r="AY155" s="15" t="s">
        <v>135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142</v>
      </c>
      <c r="BK155" s="190">
        <f>ROUND(I155*H155,2)</f>
        <v>0</v>
      </c>
      <c r="BL155" s="15" t="s">
        <v>141</v>
      </c>
      <c r="BM155" s="189" t="s">
        <v>226</v>
      </c>
    </row>
    <row r="156" s="2" customFormat="1" ht="37.8" customHeight="1">
      <c r="A156" s="34"/>
      <c r="B156" s="176"/>
      <c r="C156" s="177" t="s">
        <v>231</v>
      </c>
      <c r="D156" s="177" t="s">
        <v>137</v>
      </c>
      <c r="E156" s="178" t="s">
        <v>367</v>
      </c>
      <c r="F156" s="179" t="s">
        <v>368</v>
      </c>
      <c r="G156" s="180" t="s">
        <v>225</v>
      </c>
      <c r="H156" s="181">
        <v>54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39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141</v>
      </c>
      <c r="AT156" s="189" t="s">
        <v>137</v>
      </c>
      <c r="AU156" s="189" t="s">
        <v>142</v>
      </c>
      <c r="AY156" s="15" t="s">
        <v>135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142</v>
      </c>
      <c r="BK156" s="190">
        <f>ROUND(I156*H156,2)</f>
        <v>0</v>
      </c>
      <c r="BL156" s="15" t="s">
        <v>141</v>
      </c>
      <c r="BM156" s="189" t="s">
        <v>230</v>
      </c>
    </row>
    <row r="157" s="2" customFormat="1" ht="21.75" customHeight="1">
      <c r="A157" s="34"/>
      <c r="B157" s="176"/>
      <c r="C157" s="191" t="s">
        <v>186</v>
      </c>
      <c r="D157" s="191" t="s">
        <v>196</v>
      </c>
      <c r="E157" s="192" t="s">
        <v>369</v>
      </c>
      <c r="F157" s="193" t="s">
        <v>370</v>
      </c>
      <c r="G157" s="194" t="s">
        <v>225</v>
      </c>
      <c r="H157" s="195">
        <v>54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39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151</v>
      </c>
      <c r="AT157" s="189" t="s">
        <v>196</v>
      </c>
      <c r="AU157" s="189" t="s">
        <v>142</v>
      </c>
      <c r="AY157" s="15" t="s">
        <v>135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142</v>
      </c>
      <c r="BK157" s="190">
        <f>ROUND(I157*H157,2)</f>
        <v>0</v>
      </c>
      <c r="BL157" s="15" t="s">
        <v>141</v>
      </c>
      <c r="BM157" s="189" t="s">
        <v>234</v>
      </c>
    </row>
    <row r="158" s="2" customFormat="1" ht="16.5" customHeight="1">
      <c r="A158" s="34"/>
      <c r="B158" s="176"/>
      <c r="C158" s="177" t="s">
        <v>244</v>
      </c>
      <c r="D158" s="177" t="s">
        <v>137</v>
      </c>
      <c r="E158" s="178" t="s">
        <v>371</v>
      </c>
      <c r="F158" s="179" t="s">
        <v>372</v>
      </c>
      <c r="G158" s="180" t="s">
        <v>140</v>
      </c>
      <c r="H158" s="181">
        <v>24.640000000000001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39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141</v>
      </c>
      <c r="AT158" s="189" t="s">
        <v>137</v>
      </c>
      <c r="AU158" s="189" t="s">
        <v>142</v>
      </c>
      <c r="AY158" s="15" t="s">
        <v>135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142</v>
      </c>
      <c r="BK158" s="190">
        <f>ROUND(I158*H158,2)</f>
        <v>0</v>
      </c>
      <c r="BL158" s="15" t="s">
        <v>141</v>
      </c>
      <c r="BM158" s="189" t="s">
        <v>239</v>
      </c>
    </row>
    <row r="159" s="2" customFormat="1" ht="16.5" customHeight="1">
      <c r="A159" s="34"/>
      <c r="B159" s="176"/>
      <c r="C159" s="177" t="s">
        <v>189</v>
      </c>
      <c r="D159" s="177" t="s">
        <v>137</v>
      </c>
      <c r="E159" s="178" t="s">
        <v>187</v>
      </c>
      <c r="F159" s="179" t="s">
        <v>188</v>
      </c>
      <c r="G159" s="180" t="s">
        <v>140</v>
      </c>
      <c r="H159" s="181">
        <v>7.2320000000000002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39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141</v>
      </c>
      <c r="AT159" s="189" t="s">
        <v>137</v>
      </c>
      <c r="AU159" s="189" t="s">
        <v>142</v>
      </c>
      <c r="AY159" s="15" t="s">
        <v>135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142</v>
      </c>
      <c r="BK159" s="190">
        <f>ROUND(I159*H159,2)</f>
        <v>0</v>
      </c>
      <c r="BL159" s="15" t="s">
        <v>141</v>
      </c>
      <c r="BM159" s="189" t="s">
        <v>247</v>
      </c>
    </row>
    <row r="160" s="2" customFormat="1" ht="16.5" customHeight="1">
      <c r="A160" s="34"/>
      <c r="B160" s="176"/>
      <c r="C160" s="177" t="s">
        <v>251</v>
      </c>
      <c r="D160" s="177" t="s">
        <v>137</v>
      </c>
      <c r="E160" s="178" t="s">
        <v>373</v>
      </c>
      <c r="F160" s="179" t="s">
        <v>374</v>
      </c>
      <c r="G160" s="180" t="s">
        <v>170</v>
      </c>
      <c r="H160" s="181">
        <v>28.16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39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141</v>
      </c>
      <c r="AT160" s="189" t="s">
        <v>137</v>
      </c>
      <c r="AU160" s="189" t="s">
        <v>142</v>
      </c>
      <c r="AY160" s="15" t="s">
        <v>135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142</v>
      </c>
      <c r="BK160" s="190">
        <f>ROUND(I160*H160,2)</f>
        <v>0</v>
      </c>
      <c r="BL160" s="15" t="s">
        <v>141</v>
      </c>
      <c r="BM160" s="189" t="s">
        <v>250</v>
      </c>
    </row>
    <row r="161" s="2" customFormat="1" ht="16.5" customHeight="1">
      <c r="A161" s="34"/>
      <c r="B161" s="176"/>
      <c r="C161" s="177" t="s">
        <v>195</v>
      </c>
      <c r="D161" s="177" t="s">
        <v>137</v>
      </c>
      <c r="E161" s="178" t="s">
        <v>375</v>
      </c>
      <c r="F161" s="179" t="s">
        <v>376</v>
      </c>
      <c r="G161" s="180" t="s">
        <v>170</v>
      </c>
      <c r="H161" s="181">
        <v>28.16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39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141</v>
      </c>
      <c r="AT161" s="189" t="s">
        <v>137</v>
      </c>
      <c r="AU161" s="189" t="s">
        <v>142</v>
      </c>
      <c r="AY161" s="15" t="s">
        <v>135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142</v>
      </c>
      <c r="BK161" s="190">
        <f>ROUND(I161*H161,2)</f>
        <v>0</v>
      </c>
      <c r="BL161" s="15" t="s">
        <v>141</v>
      </c>
      <c r="BM161" s="189" t="s">
        <v>254</v>
      </c>
    </row>
    <row r="162" s="2" customFormat="1" ht="16.5" customHeight="1">
      <c r="A162" s="34"/>
      <c r="B162" s="176"/>
      <c r="C162" s="177" t="s">
        <v>258</v>
      </c>
      <c r="D162" s="177" t="s">
        <v>137</v>
      </c>
      <c r="E162" s="178" t="s">
        <v>377</v>
      </c>
      <c r="F162" s="179" t="s">
        <v>378</v>
      </c>
      <c r="G162" s="180" t="s">
        <v>165</v>
      </c>
      <c r="H162" s="181">
        <v>0.92000000000000004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39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141</v>
      </c>
      <c r="AT162" s="189" t="s">
        <v>137</v>
      </c>
      <c r="AU162" s="189" t="s">
        <v>142</v>
      </c>
      <c r="AY162" s="15" t="s">
        <v>135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142</v>
      </c>
      <c r="BK162" s="190">
        <f>ROUND(I162*H162,2)</f>
        <v>0</v>
      </c>
      <c r="BL162" s="15" t="s">
        <v>141</v>
      </c>
      <c r="BM162" s="189" t="s">
        <v>257</v>
      </c>
    </row>
    <row r="163" s="2" customFormat="1" ht="24.15" customHeight="1">
      <c r="A163" s="34"/>
      <c r="B163" s="176"/>
      <c r="C163" s="177" t="s">
        <v>199</v>
      </c>
      <c r="D163" s="177" t="s">
        <v>137</v>
      </c>
      <c r="E163" s="178" t="s">
        <v>379</v>
      </c>
      <c r="F163" s="179" t="s">
        <v>380</v>
      </c>
      <c r="G163" s="180" t="s">
        <v>194</v>
      </c>
      <c r="H163" s="181">
        <v>42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39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141</v>
      </c>
      <c r="AT163" s="189" t="s">
        <v>137</v>
      </c>
      <c r="AU163" s="189" t="s">
        <v>142</v>
      </c>
      <c r="AY163" s="15" t="s">
        <v>135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142</v>
      </c>
      <c r="BK163" s="190">
        <f>ROUND(I163*H163,2)</f>
        <v>0</v>
      </c>
      <c r="BL163" s="15" t="s">
        <v>141</v>
      </c>
      <c r="BM163" s="189" t="s">
        <v>261</v>
      </c>
    </row>
    <row r="164" s="2" customFormat="1" ht="24.15" customHeight="1">
      <c r="A164" s="34"/>
      <c r="B164" s="176"/>
      <c r="C164" s="191" t="s">
        <v>265</v>
      </c>
      <c r="D164" s="191" t="s">
        <v>196</v>
      </c>
      <c r="E164" s="192" t="s">
        <v>381</v>
      </c>
      <c r="F164" s="193" t="s">
        <v>382</v>
      </c>
      <c r="G164" s="194" t="s">
        <v>194</v>
      </c>
      <c r="H164" s="195">
        <v>42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39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151</v>
      </c>
      <c r="AT164" s="189" t="s">
        <v>196</v>
      </c>
      <c r="AU164" s="189" t="s">
        <v>142</v>
      </c>
      <c r="AY164" s="15" t="s">
        <v>135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142</v>
      </c>
      <c r="BK164" s="190">
        <f>ROUND(I164*H164,2)</f>
        <v>0</v>
      </c>
      <c r="BL164" s="15" t="s">
        <v>141</v>
      </c>
      <c r="BM164" s="189" t="s">
        <v>264</v>
      </c>
    </row>
    <row r="165" s="2" customFormat="1" ht="16.5" customHeight="1">
      <c r="A165" s="34"/>
      <c r="B165" s="176"/>
      <c r="C165" s="177" t="s">
        <v>203</v>
      </c>
      <c r="D165" s="177" t="s">
        <v>137</v>
      </c>
      <c r="E165" s="178" t="s">
        <v>383</v>
      </c>
      <c r="F165" s="179" t="s">
        <v>384</v>
      </c>
      <c r="G165" s="180" t="s">
        <v>170</v>
      </c>
      <c r="H165" s="181">
        <v>1500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39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141</v>
      </c>
      <c r="AT165" s="189" t="s">
        <v>137</v>
      </c>
      <c r="AU165" s="189" t="s">
        <v>142</v>
      </c>
      <c r="AY165" s="15" t="s">
        <v>135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142</v>
      </c>
      <c r="BK165" s="190">
        <f>ROUND(I165*H165,2)</f>
        <v>0</v>
      </c>
      <c r="BL165" s="15" t="s">
        <v>141</v>
      </c>
      <c r="BM165" s="189" t="s">
        <v>268</v>
      </c>
    </row>
    <row r="166" s="2" customFormat="1" ht="16.5" customHeight="1">
      <c r="A166" s="34"/>
      <c r="B166" s="176"/>
      <c r="C166" s="191" t="s">
        <v>275</v>
      </c>
      <c r="D166" s="191" t="s">
        <v>196</v>
      </c>
      <c r="E166" s="192" t="s">
        <v>385</v>
      </c>
      <c r="F166" s="193" t="s">
        <v>386</v>
      </c>
      <c r="G166" s="194" t="s">
        <v>170</v>
      </c>
      <c r="H166" s="195">
        <v>1500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39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151</v>
      </c>
      <c r="AT166" s="189" t="s">
        <v>196</v>
      </c>
      <c r="AU166" s="189" t="s">
        <v>142</v>
      </c>
      <c r="AY166" s="15" t="s">
        <v>135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142</v>
      </c>
      <c r="BK166" s="190">
        <f>ROUND(I166*H166,2)</f>
        <v>0</v>
      </c>
      <c r="BL166" s="15" t="s">
        <v>141</v>
      </c>
      <c r="BM166" s="189" t="s">
        <v>271</v>
      </c>
    </row>
    <row r="167" s="2" customFormat="1" ht="33" customHeight="1">
      <c r="A167" s="34"/>
      <c r="B167" s="176"/>
      <c r="C167" s="177" t="s">
        <v>206</v>
      </c>
      <c r="D167" s="177" t="s">
        <v>137</v>
      </c>
      <c r="E167" s="178" t="s">
        <v>387</v>
      </c>
      <c r="F167" s="179" t="s">
        <v>388</v>
      </c>
      <c r="G167" s="180" t="s">
        <v>140</v>
      </c>
      <c r="H167" s="181">
        <v>56.560000000000002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39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141</v>
      </c>
      <c r="AT167" s="189" t="s">
        <v>137</v>
      </c>
      <c r="AU167" s="189" t="s">
        <v>142</v>
      </c>
      <c r="AY167" s="15" t="s">
        <v>135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142</v>
      </c>
      <c r="BK167" s="190">
        <f>ROUND(I167*H167,2)</f>
        <v>0</v>
      </c>
      <c r="BL167" s="15" t="s">
        <v>141</v>
      </c>
      <c r="BM167" s="189" t="s">
        <v>279</v>
      </c>
    </row>
    <row r="168" s="12" customFormat="1" ht="22.8" customHeight="1">
      <c r="A168" s="12"/>
      <c r="B168" s="163"/>
      <c r="C168" s="12"/>
      <c r="D168" s="164" t="s">
        <v>72</v>
      </c>
      <c r="E168" s="174" t="s">
        <v>145</v>
      </c>
      <c r="F168" s="174" t="s">
        <v>190</v>
      </c>
      <c r="G168" s="12"/>
      <c r="H168" s="12"/>
      <c r="I168" s="166"/>
      <c r="J168" s="175">
        <f>BK168</f>
        <v>0</v>
      </c>
      <c r="K168" s="12"/>
      <c r="L168" s="163"/>
      <c r="M168" s="168"/>
      <c r="N168" s="169"/>
      <c r="O168" s="169"/>
      <c r="P168" s="170">
        <f>SUM(P169:P172)</f>
        <v>0</v>
      </c>
      <c r="Q168" s="169"/>
      <c r="R168" s="170">
        <f>SUM(R169:R172)</f>
        <v>27.950580000000002</v>
      </c>
      <c r="S168" s="169"/>
      <c r="T168" s="171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81</v>
      </c>
      <c r="AT168" s="172" t="s">
        <v>72</v>
      </c>
      <c r="AU168" s="172" t="s">
        <v>81</v>
      </c>
      <c r="AY168" s="164" t="s">
        <v>135</v>
      </c>
      <c r="BK168" s="173">
        <f>SUM(BK169:BK172)</f>
        <v>0</v>
      </c>
    </row>
    <row r="169" s="2" customFormat="1" ht="21.75" customHeight="1">
      <c r="A169" s="34"/>
      <c r="B169" s="176"/>
      <c r="C169" s="177" t="s">
        <v>283</v>
      </c>
      <c r="D169" s="177" t="s">
        <v>137</v>
      </c>
      <c r="E169" s="178" t="s">
        <v>389</v>
      </c>
      <c r="F169" s="179" t="s">
        <v>390</v>
      </c>
      <c r="G169" s="180" t="s">
        <v>194</v>
      </c>
      <c r="H169" s="181">
        <v>42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39</v>
      </c>
      <c r="O169" s="78"/>
      <c r="P169" s="187">
        <f>O169*H169</f>
        <v>0</v>
      </c>
      <c r="Q169" s="187">
        <v>0.66549000000000003</v>
      </c>
      <c r="R169" s="187">
        <f>Q169*H169</f>
        <v>27.950580000000002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141</v>
      </c>
      <c r="AT169" s="189" t="s">
        <v>137</v>
      </c>
      <c r="AU169" s="189" t="s">
        <v>142</v>
      </c>
      <c r="AY169" s="15" t="s">
        <v>135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142</v>
      </c>
      <c r="BK169" s="190">
        <f>ROUND(I169*H169,2)</f>
        <v>0</v>
      </c>
      <c r="BL169" s="15" t="s">
        <v>141</v>
      </c>
      <c r="BM169" s="189" t="s">
        <v>391</v>
      </c>
    </row>
    <row r="170" s="2" customFormat="1" ht="37.8" customHeight="1">
      <c r="A170" s="34"/>
      <c r="B170" s="176"/>
      <c r="C170" s="191" t="s">
        <v>211</v>
      </c>
      <c r="D170" s="191" t="s">
        <v>196</v>
      </c>
      <c r="E170" s="192" t="s">
        <v>392</v>
      </c>
      <c r="F170" s="193" t="s">
        <v>393</v>
      </c>
      <c r="G170" s="194" t="s">
        <v>194</v>
      </c>
      <c r="H170" s="195">
        <v>42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39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151</v>
      </c>
      <c r="AT170" s="189" t="s">
        <v>196</v>
      </c>
      <c r="AU170" s="189" t="s">
        <v>142</v>
      </c>
      <c r="AY170" s="15" t="s">
        <v>135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142</v>
      </c>
      <c r="BK170" s="190">
        <f>ROUND(I170*H170,2)</f>
        <v>0</v>
      </c>
      <c r="BL170" s="15" t="s">
        <v>141</v>
      </c>
      <c r="BM170" s="189" t="s">
        <v>298</v>
      </c>
    </row>
    <row r="171" s="2" customFormat="1" ht="24.15" customHeight="1">
      <c r="A171" s="34"/>
      <c r="B171" s="176"/>
      <c r="C171" s="177" t="s">
        <v>293</v>
      </c>
      <c r="D171" s="177" t="s">
        <v>137</v>
      </c>
      <c r="E171" s="178" t="s">
        <v>394</v>
      </c>
      <c r="F171" s="179" t="s">
        <v>395</v>
      </c>
      <c r="G171" s="180" t="s">
        <v>194</v>
      </c>
      <c r="H171" s="181">
        <v>8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39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141</v>
      </c>
      <c r="AT171" s="189" t="s">
        <v>137</v>
      </c>
      <c r="AU171" s="189" t="s">
        <v>142</v>
      </c>
      <c r="AY171" s="15" t="s">
        <v>135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142</v>
      </c>
      <c r="BK171" s="190">
        <f>ROUND(I171*H171,2)</f>
        <v>0</v>
      </c>
      <c r="BL171" s="15" t="s">
        <v>141</v>
      </c>
      <c r="BM171" s="189" t="s">
        <v>396</v>
      </c>
    </row>
    <row r="172" s="2" customFormat="1" ht="24.15" customHeight="1">
      <c r="A172" s="34"/>
      <c r="B172" s="176"/>
      <c r="C172" s="191" t="s">
        <v>214</v>
      </c>
      <c r="D172" s="191" t="s">
        <v>196</v>
      </c>
      <c r="E172" s="192" t="s">
        <v>397</v>
      </c>
      <c r="F172" s="193" t="s">
        <v>398</v>
      </c>
      <c r="G172" s="194" t="s">
        <v>194</v>
      </c>
      <c r="H172" s="195">
        <v>8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39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151</v>
      </c>
      <c r="AT172" s="189" t="s">
        <v>196</v>
      </c>
      <c r="AU172" s="189" t="s">
        <v>142</v>
      </c>
      <c r="AY172" s="15" t="s">
        <v>135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142</v>
      </c>
      <c r="BK172" s="190">
        <f>ROUND(I172*H172,2)</f>
        <v>0</v>
      </c>
      <c r="BL172" s="15" t="s">
        <v>141</v>
      </c>
      <c r="BM172" s="189" t="s">
        <v>399</v>
      </c>
    </row>
    <row r="173" s="12" customFormat="1" ht="22.8" customHeight="1">
      <c r="A173" s="12"/>
      <c r="B173" s="163"/>
      <c r="C173" s="12"/>
      <c r="D173" s="164" t="s">
        <v>72</v>
      </c>
      <c r="E173" s="174" t="s">
        <v>152</v>
      </c>
      <c r="F173" s="174" t="s">
        <v>207</v>
      </c>
      <c r="G173" s="12"/>
      <c r="H173" s="12"/>
      <c r="I173" s="166"/>
      <c r="J173" s="175">
        <f>BK173</f>
        <v>0</v>
      </c>
      <c r="K173" s="12"/>
      <c r="L173" s="163"/>
      <c r="M173" s="168"/>
      <c r="N173" s="169"/>
      <c r="O173" s="169"/>
      <c r="P173" s="170">
        <f>SUM(P174:P185)</f>
        <v>0</v>
      </c>
      <c r="Q173" s="169"/>
      <c r="R173" s="170">
        <f>SUM(R174:R185)</f>
        <v>0</v>
      </c>
      <c r="S173" s="169"/>
      <c r="T173" s="171">
        <f>SUM(T174:T185)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4" t="s">
        <v>81</v>
      </c>
      <c r="AT173" s="172" t="s">
        <v>72</v>
      </c>
      <c r="AU173" s="172" t="s">
        <v>81</v>
      </c>
      <c r="AY173" s="164" t="s">
        <v>135</v>
      </c>
      <c r="BK173" s="173">
        <f>SUM(BK174:BK185)</f>
        <v>0</v>
      </c>
    </row>
    <row r="174" s="2" customFormat="1" ht="16.5" customHeight="1">
      <c r="A174" s="34"/>
      <c r="B174" s="176"/>
      <c r="C174" s="177" t="s">
        <v>400</v>
      </c>
      <c r="D174" s="177" t="s">
        <v>137</v>
      </c>
      <c r="E174" s="178" t="s">
        <v>401</v>
      </c>
      <c r="F174" s="179" t="s">
        <v>402</v>
      </c>
      <c r="G174" s="180" t="s">
        <v>403</v>
      </c>
      <c r="H174" s="181">
        <v>228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39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141</v>
      </c>
      <c r="AT174" s="189" t="s">
        <v>137</v>
      </c>
      <c r="AU174" s="189" t="s">
        <v>142</v>
      </c>
      <c r="AY174" s="15" t="s">
        <v>135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142</v>
      </c>
      <c r="BK174" s="190">
        <f>ROUND(I174*H174,2)</f>
        <v>0</v>
      </c>
      <c r="BL174" s="15" t="s">
        <v>141</v>
      </c>
      <c r="BM174" s="189" t="s">
        <v>404</v>
      </c>
    </row>
    <row r="175" s="2" customFormat="1" ht="33" customHeight="1">
      <c r="A175" s="34"/>
      <c r="B175" s="176"/>
      <c r="C175" s="191" t="s">
        <v>218</v>
      </c>
      <c r="D175" s="191" t="s">
        <v>196</v>
      </c>
      <c r="E175" s="192" t="s">
        <v>405</v>
      </c>
      <c r="F175" s="193" t="s">
        <v>406</v>
      </c>
      <c r="G175" s="194" t="s">
        <v>170</v>
      </c>
      <c r="H175" s="195">
        <v>22.800000000000001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39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151</v>
      </c>
      <c r="AT175" s="189" t="s">
        <v>196</v>
      </c>
      <c r="AU175" s="189" t="s">
        <v>142</v>
      </c>
      <c r="AY175" s="15" t="s">
        <v>135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142</v>
      </c>
      <c r="BK175" s="190">
        <f>ROUND(I175*H175,2)</f>
        <v>0</v>
      </c>
      <c r="BL175" s="15" t="s">
        <v>141</v>
      </c>
      <c r="BM175" s="189" t="s">
        <v>407</v>
      </c>
    </row>
    <row r="176" s="2" customFormat="1" ht="24.15" customHeight="1">
      <c r="A176" s="34"/>
      <c r="B176" s="176"/>
      <c r="C176" s="191" t="s">
        <v>408</v>
      </c>
      <c r="D176" s="191" t="s">
        <v>196</v>
      </c>
      <c r="E176" s="192" t="s">
        <v>409</v>
      </c>
      <c r="F176" s="193" t="s">
        <v>410</v>
      </c>
      <c r="G176" s="194" t="s">
        <v>170</v>
      </c>
      <c r="H176" s="195">
        <v>194.40000000000001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39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151</v>
      </c>
      <c r="AT176" s="189" t="s">
        <v>196</v>
      </c>
      <c r="AU176" s="189" t="s">
        <v>142</v>
      </c>
      <c r="AY176" s="15" t="s">
        <v>135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142</v>
      </c>
      <c r="BK176" s="190">
        <f>ROUND(I176*H176,2)</f>
        <v>0</v>
      </c>
      <c r="BL176" s="15" t="s">
        <v>141</v>
      </c>
      <c r="BM176" s="189" t="s">
        <v>411</v>
      </c>
    </row>
    <row r="177" s="2" customFormat="1" ht="16.5" customHeight="1">
      <c r="A177" s="34"/>
      <c r="B177" s="176"/>
      <c r="C177" s="191" t="s">
        <v>221</v>
      </c>
      <c r="D177" s="191" t="s">
        <v>196</v>
      </c>
      <c r="E177" s="192" t="s">
        <v>412</v>
      </c>
      <c r="F177" s="193" t="s">
        <v>413</v>
      </c>
      <c r="G177" s="194" t="s">
        <v>194</v>
      </c>
      <c r="H177" s="195">
        <v>25</v>
      </c>
      <c r="I177" s="196"/>
      <c r="J177" s="197">
        <f>ROUND(I177*H177,2)</f>
        <v>0</v>
      </c>
      <c r="K177" s="198"/>
      <c r="L177" s="199"/>
      <c r="M177" s="200" t="s">
        <v>1</v>
      </c>
      <c r="N177" s="201" t="s">
        <v>39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151</v>
      </c>
      <c r="AT177" s="189" t="s">
        <v>196</v>
      </c>
      <c r="AU177" s="189" t="s">
        <v>142</v>
      </c>
      <c r="AY177" s="15" t="s">
        <v>135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142</v>
      </c>
      <c r="BK177" s="190">
        <f>ROUND(I177*H177,2)</f>
        <v>0</v>
      </c>
      <c r="BL177" s="15" t="s">
        <v>141</v>
      </c>
      <c r="BM177" s="189" t="s">
        <v>414</v>
      </c>
    </row>
    <row r="178" s="2" customFormat="1" ht="33" customHeight="1">
      <c r="A178" s="34"/>
      <c r="B178" s="176"/>
      <c r="C178" s="177" t="s">
        <v>415</v>
      </c>
      <c r="D178" s="177" t="s">
        <v>137</v>
      </c>
      <c r="E178" s="178" t="s">
        <v>416</v>
      </c>
      <c r="F178" s="179" t="s">
        <v>417</v>
      </c>
      <c r="G178" s="180" t="s">
        <v>170</v>
      </c>
      <c r="H178" s="181">
        <v>1500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39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141</v>
      </c>
      <c r="AT178" s="189" t="s">
        <v>137</v>
      </c>
      <c r="AU178" s="189" t="s">
        <v>142</v>
      </c>
      <c r="AY178" s="15" t="s">
        <v>135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142</v>
      </c>
      <c r="BK178" s="190">
        <f>ROUND(I178*H178,2)</f>
        <v>0</v>
      </c>
      <c r="BL178" s="15" t="s">
        <v>141</v>
      </c>
      <c r="BM178" s="189" t="s">
        <v>418</v>
      </c>
    </row>
    <row r="179" s="2" customFormat="1" ht="33" customHeight="1">
      <c r="A179" s="34"/>
      <c r="B179" s="176"/>
      <c r="C179" s="177" t="s">
        <v>226</v>
      </c>
      <c r="D179" s="177" t="s">
        <v>137</v>
      </c>
      <c r="E179" s="178" t="s">
        <v>209</v>
      </c>
      <c r="F179" s="179" t="s">
        <v>210</v>
      </c>
      <c r="G179" s="180" t="s">
        <v>170</v>
      </c>
      <c r="H179" s="181">
        <v>1500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39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141</v>
      </c>
      <c r="AT179" s="189" t="s">
        <v>137</v>
      </c>
      <c r="AU179" s="189" t="s">
        <v>142</v>
      </c>
      <c r="AY179" s="15" t="s">
        <v>135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142</v>
      </c>
      <c r="BK179" s="190">
        <f>ROUND(I179*H179,2)</f>
        <v>0</v>
      </c>
      <c r="BL179" s="15" t="s">
        <v>141</v>
      </c>
      <c r="BM179" s="189" t="s">
        <v>419</v>
      </c>
    </row>
    <row r="180" s="2" customFormat="1" ht="33" customHeight="1">
      <c r="A180" s="34"/>
      <c r="B180" s="176"/>
      <c r="C180" s="177" t="s">
        <v>420</v>
      </c>
      <c r="D180" s="177" t="s">
        <v>137</v>
      </c>
      <c r="E180" s="178" t="s">
        <v>421</v>
      </c>
      <c r="F180" s="179" t="s">
        <v>422</v>
      </c>
      <c r="G180" s="180" t="s">
        <v>170</v>
      </c>
      <c r="H180" s="181">
        <v>1500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39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141</v>
      </c>
      <c r="AT180" s="189" t="s">
        <v>137</v>
      </c>
      <c r="AU180" s="189" t="s">
        <v>142</v>
      </c>
      <c r="AY180" s="15" t="s">
        <v>135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142</v>
      </c>
      <c r="BK180" s="190">
        <f>ROUND(I180*H180,2)</f>
        <v>0</v>
      </c>
      <c r="BL180" s="15" t="s">
        <v>141</v>
      </c>
      <c r="BM180" s="189" t="s">
        <v>423</v>
      </c>
    </row>
    <row r="181" s="2" customFormat="1" ht="16.5" customHeight="1">
      <c r="A181" s="34"/>
      <c r="B181" s="176"/>
      <c r="C181" s="177" t="s">
        <v>230</v>
      </c>
      <c r="D181" s="177" t="s">
        <v>137</v>
      </c>
      <c r="E181" s="178" t="s">
        <v>424</v>
      </c>
      <c r="F181" s="179" t="s">
        <v>425</v>
      </c>
      <c r="G181" s="180" t="s">
        <v>170</v>
      </c>
      <c r="H181" s="181">
        <v>1500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39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141</v>
      </c>
      <c r="AT181" s="189" t="s">
        <v>137</v>
      </c>
      <c r="AU181" s="189" t="s">
        <v>142</v>
      </c>
      <c r="AY181" s="15" t="s">
        <v>135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142</v>
      </c>
      <c r="BK181" s="190">
        <f>ROUND(I181*H181,2)</f>
        <v>0</v>
      </c>
      <c r="BL181" s="15" t="s">
        <v>141</v>
      </c>
      <c r="BM181" s="189" t="s">
        <v>426</v>
      </c>
    </row>
    <row r="182" s="2" customFormat="1" ht="16.5" customHeight="1">
      <c r="A182" s="34"/>
      <c r="B182" s="176"/>
      <c r="C182" s="191" t="s">
        <v>427</v>
      </c>
      <c r="D182" s="191" t="s">
        <v>196</v>
      </c>
      <c r="E182" s="192" t="s">
        <v>428</v>
      </c>
      <c r="F182" s="193" t="s">
        <v>429</v>
      </c>
      <c r="G182" s="194" t="s">
        <v>170</v>
      </c>
      <c r="H182" s="195">
        <v>1500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39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151</v>
      </c>
      <c r="AT182" s="189" t="s">
        <v>196</v>
      </c>
      <c r="AU182" s="189" t="s">
        <v>142</v>
      </c>
      <c r="AY182" s="15" t="s">
        <v>135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142</v>
      </c>
      <c r="BK182" s="190">
        <f>ROUND(I182*H182,2)</f>
        <v>0</v>
      </c>
      <c r="BL182" s="15" t="s">
        <v>141</v>
      </c>
      <c r="BM182" s="189" t="s">
        <v>430</v>
      </c>
    </row>
    <row r="183" s="2" customFormat="1" ht="16.5" customHeight="1">
      <c r="A183" s="34"/>
      <c r="B183" s="176"/>
      <c r="C183" s="177" t="s">
        <v>234</v>
      </c>
      <c r="D183" s="177" t="s">
        <v>137</v>
      </c>
      <c r="E183" s="178" t="s">
        <v>431</v>
      </c>
      <c r="F183" s="179" t="s">
        <v>432</v>
      </c>
      <c r="G183" s="180" t="s">
        <v>170</v>
      </c>
      <c r="H183" s="181">
        <v>1500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39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141</v>
      </c>
      <c r="AT183" s="189" t="s">
        <v>137</v>
      </c>
      <c r="AU183" s="189" t="s">
        <v>142</v>
      </c>
      <c r="AY183" s="15" t="s">
        <v>135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142</v>
      </c>
      <c r="BK183" s="190">
        <f>ROUND(I183*H183,2)</f>
        <v>0</v>
      </c>
      <c r="BL183" s="15" t="s">
        <v>141</v>
      </c>
      <c r="BM183" s="189" t="s">
        <v>433</v>
      </c>
    </row>
    <row r="184" s="2" customFormat="1" ht="16.5" customHeight="1">
      <c r="A184" s="34"/>
      <c r="B184" s="176"/>
      <c r="C184" s="191" t="s">
        <v>434</v>
      </c>
      <c r="D184" s="191" t="s">
        <v>196</v>
      </c>
      <c r="E184" s="192" t="s">
        <v>435</v>
      </c>
      <c r="F184" s="193" t="s">
        <v>436</v>
      </c>
      <c r="G184" s="194" t="s">
        <v>165</v>
      </c>
      <c r="H184" s="195">
        <v>36</v>
      </c>
      <c r="I184" s="196"/>
      <c r="J184" s="197">
        <f>ROUND(I184*H184,2)</f>
        <v>0</v>
      </c>
      <c r="K184" s="198"/>
      <c r="L184" s="199"/>
      <c r="M184" s="200" t="s">
        <v>1</v>
      </c>
      <c r="N184" s="201" t="s">
        <v>39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151</v>
      </c>
      <c r="AT184" s="189" t="s">
        <v>196</v>
      </c>
      <c r="AU184" s="189" t="s">
        <v>142</v>
      </c>
      <c r="AY184" s="15" t="s">
        <v>135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142</v>
      </c>
      <c r="BK184" s="190">
        <f>ROUND(I184*H184,2)</f>
        <v>0</v>
      </c>
      <c r="BL184" s="15" t="s">
        <v>141</v>
      </c>
      <c r="BM184" s="189" t="s">
        <v>437</v>
      </c>
    </row>
    <row r="185" s="2" customFormat="1" ht="24.15" customHeight="1">
      <c r="A185" s="34"/>
      <c r="B185" s="176"/>
      <c r="C185" s="191" t="s">
        <v>239</v>
      </c>
      <c r="D185" s="191" t="s">
        <v>196</v>
      </c>
      <c r="E185" s="192" t="s">
        <v>438</v>
      </c>
      <c r="F185" s="193" t="s">
        <v>439</v>
      </c>
      <c r="G185" s="194" t="s">
        <v>165</v>
      </c>
      <c r="H185" s="195">
        <v>13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39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151</v>
      </c>
      <c r="AT185" s="189" t="s">
        <v>196</v>
      </c>
      <c r="AU185" s="189" t="s">
        <v>142</v>
      </c>
      <c r="AY185" s="15" t="s">
        <v>135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142</v>
      </c>
      <c r="BK185" s="190">
        <f>ROUND(I185*H185,2)</f>
        <v>0</v>
      </c>
      <c r="BL185" s="15" t="s">
        <v>141</v>
      </c>
      <c r="BM185" s="189" t="s">
        <v>440</v>
      </c>
    </row>
    <row r="186" s="12" customFormat="1" ht="22.8" customHeight="1">
      <c r="A186" s="12"/>
      <c r="B186" s="163"/>
      <c r="C186" s="12"/>
      <c r="D186" s="164" t="s">
        <v>72</v>
      </c>
      <c r="E186" s="174" t="s">
        <v>151</v>
      </c>
      <c r="F186" s="174" t="s">
        <v>441</v>
      </c>
      <c r="G186" s="12"/>
      <c r="H186" s="12"/>
      <c r="I186" s="166"/>
      <c r="J186" s="175">
        <f>BK186</f>
        <v>0</v>
      </c>
      <c r="K186" s="12"/>
      <c r="L186" s="163"/>
      <c r="M186" s="168"/>
      <c r="N186" s="169"/>
      <c r="O186" s="169"/>
      <c r="P186" s="170">
        <f>SUM(P187:P190)</f>
        <v>0</v>
      </c>
      <c r="Q186" s="169"/>
      <c r="R186" s="170">
        <f>SUM(R187:R190)</f>
        <v>0</v>
      </c>
      <c r="S186" s="169"/>
      <c r="T186" s="171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4" t="s">
        <v>81</v>
      </c>
      <c r="AT186" s="172" t="s">
        <v>72</v>
      </c>
      <c r="AU186" s="172" t="s">
        <v>81</v>
      </c>
      <c r="AY186" s="164" t="s">
        <v>135</v>
      </c>
      <c r="BK186" s="173">
        <f>SUM(BK187:BK190)</f>
        <v>0</v>
      </c>
    </row>
    <row r="187" s="2" customFormat="1" ht="33" customHeight="1">
      <c r="A187" s="34"/>
      <c r="B187" s="176"/>
      <c r="C187" s="177" t="s">
        <v>442</v>
      </c>
      <c r="D187" s="177" t="s">
        <v>137</v>
      </c>
      <c r="E187" s="178" t="s">
        <v>443</v>
      </c>
      <c r="F187" s="179" t="s">
        <v>444</v>
      </c>
      <c r="G187" s="180" t="s">
        <v>194</v>
      </c>
      <c r="H187" s="181">
        <v>1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39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141</v>
      </c>
      <c r="AT187" s="189" t="s">
        <v>137</v>
      </c>
      <c r="AU187" s="189" t="s">
        <v>142</v>
      </c>
      <c r="AY187" s="15" t="s">
        <v>135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142</v>
      </c>
      <c r="BK187" s="190">
        <f>ROUND(I187*H187,2)</f>
        <v>0</v>
      </c>
      <c r="BL187" s="15" t="s">
        <v>141</v>
      </c>
      <c r="BM187" s="189" t="s">
        <v>445</v>
      </c>
    </row>
    <row r="188" s="2" customFormat="1" ht="16.5" customHeight="1">
      <c r="A188" s="34"/>
      <c r="B188" s="176"/>
      <c r="C188" s="191" t="s">
        <v>247</v>
      </c>
      <c r="D188" s="191" t="s">
        <v>196</v>
      </c>
      <c r="E188" s="192" t="s">
        <v>446</v>
      </c>
      <c r="F188" s="193" t="s">
        <v>447</v>
      </c>
      <c r="G188" s="194" t="s">
        <v>194</v>
      </c>
      <c r="H188" s="195">
        <v>1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39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151</v>
      </c>
      <c r="AT188" s="189" t="s">
        <v>196</v>
      </c>
      <c r="AU188" s="189" t="s">
        <v>142</v>
      </c>
      <c r="AY188" s="15" t="s">
        <v>135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142</v>
      </c>
      <c r="BK188" s="190">
        <f>ROUND(I188*H188,2)</f>
        <v>0</v>
      </c>
      <c r="BL188" s="15" t="s">
        <v>141</v>
      </c>
      <c r="BM188" s="189" t="s">
        <v>448</v>
      </c>
    </row>
    <row r="189" s="2" customFormat="1" ht="21.75" customHeight="1">
      <c r="A189" s="34"/>
      <c r="B189" s="176"/>
      <c r="C189" s="191" t="s">
        <v>449</v>
      </c>
      <c r="D189" s="191" t="s">
        <v>196</v>
      </c>
      <c r="E189" s="192" t="s">
        <v>450</v>
      </c>
      <c r="F189" s="193" t="s">
        <v>451</v>
      </c>
      <c r="G189" s="194" t="s">
        <v>194</v>
      </c>
      <c r="H189" s="195">
        <v>1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39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151</v>
      </c>
      <c r="AT189" s="189" t="s">
        <v>196</v>
      </c>
      <c r="AU189" s="189" t="s">
        <v>142</v>
      </c>
      <c r="AY189" s="15" t="s">
        <v>135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142</v>
      </c>
      <c r="BK189" s="190">
        <f>ROUND(I189*H189,2)</f>
        <v>0</v>
      </c>
      <c r="BL189" s="15" t="s">
        <v>141</v>
      </c>
      <c r="BM189" s="189" t="s">
        <v>452</v>
      </c>
    </row>
    <row r="190" s="2" customFormat="1" ht="16.5" customHeight="1">
      <c r="A190" s="34"/>
      <c r="B190" s="176"/>
      <c r="C190" s="177" t="s">
        <v>250</v>
      </c>
      <c r="D190" s="177" t="s">
        <v>137</v>
      </c>
      <c r="E190" s="178" t="s">
        <v>453</v>
      </c>
      <c r="F190" s="179" t="s">
        <v>454</v>
      </c>
      <c r="G190" s="180" t="s">
        <v>194</v>
      </c>
      <c r="H190" s="181">
        <v>1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39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141</v>
      </c>
      <c r="AT190" s="189" t="s">
        <v>137</v>
      </c>
      <c r="AU190" s="189" t="s">
        <v>142</v>
      </c>
      <c r="AY190" s="15" t="s">
        <v>135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142</v>
      </c>
      <c r="BK190" s="190">
        <f>ROUND(I190*H190,2)</f>
        <v>0</v>
      </c>
      <c r="BL190" s="15" t="s">
        <v>141</v>
      </c>
      <c r="BM190" s="189" t="s">
        <v>455</v>
      </c>
    </row>
    <row r="191" s="12" customFormat="1" ht="22.8" customHeight="1">
      <c r="A191" s="12"/>
      <c r="B191" s="163"/>
      <c r="C191" s="12"/>
      <c r="D191" s="164" t="s">
        <v>72</v>
      </c>
      <c r="E191" s="174" t="s">
        <v>167</v>
      </c>
      <c r="F191" s="174" t="s">
        <v>222</v>
      </c>
      <c r="G191" s="12"/>
      <c r="H191" s="12"/>
      <c r="I191" s="166"/>
      <c r="J191" s="175">
        <f>BK191</f>
        <v>0</v>
      </c>
      <c r="K191" s="12"/>
      <c r="L191" s="163"/>
      <c r="M191" s="168"/>
      <c r="N191" s="169"/>
      <c r="O191" s="169"/>
      <c r="P191" s="170">
        <f>SUM(P192:P193)</f>
        <v>0</v>
      </c>
      <c r="Q191" s="169"/>
      <c r="R191" s="170">
        <f>SUM(R192:R193)</f>
        <v>0</v>
      </c>
      <c r="S191" s="169"/>
      <c r="T191" s="17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4" t="s">
        <v>81</v>
      </c>
      <c r="AT191" s="172" t="s">
        <v>72</v>
      </c>
      <c r="AU191" s="172" t="s">
        <v>81</v>
      </c>
      <c r="AY191" s="164" t="s">
        <v>135</v>
      </c>
      <c r="BK191" s="173">
        <f>SUM(BK192:BK193)</f>
        <v>0</v>
      </c>
    </row>
    <row r="192" s="2" customFormat="1" ht="37.8" customHeight="1">
      <c r="A192" s="34"/>
      <c r="B192" s="176"/>
      <c r="C192" s="177" t="s">
        <v>456</v>
      </c>
      <c r="D192" s="177" t="s">
        <v>137</v>
      </c>
      <c r="E192" s="178" t="s">
        <v>457</v>
      </c>
      <c r="F192" s="179" t="s">
        <v>458</v>
      </c>
      <c r="G192" s="180" t="s">
        <v>225</v>
      </c>
      <c r="H192" s="181">
        <v>160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39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141</v>
      </c>
      <c r="AT192" s="189" t="s">
        <v>137</v>
      </c>
      <c r="AU192" s="189" t="s">
        <v>142</v>
      </c>
      <c r="AY192" s="15" t="s">
        <v>135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142</v>
      </c>
      <c r="BK192" s="190">
        <f>ROUND(I192*H192,2)</f>
        <v>0</v>
      </c>
      <c r="BL192" s="15" t="s">
        <v>141</v>
      </c>
      <c r="BM192" s="189" t="s">
        <v>459</v>
      </c>
    </row>
    <row r="193" s="2" customFormat="1" ht="21.75" customHeight="1">
      <c r="A193" s="34"/>
      <c r="B193" s="176"/>
      <c r="C193" s="191" t="s">
        <v>254</v>
      </c>
      <c r="D193" s="191" t="s">
        <v>196</v>
      </c>
      <c r="E193" s="192" t="s">
        <v>460</v>
      </c>
      <c r="F193" s="193" t="s">
        <v>461</v>
      </c>
      <c r="G193" s="194" t="s">
        <v>194</v>
      </c>
      <c r="H193" s="195">
        <v>176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39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151</v>
      </c>
      <c r="AT193" s="189" t="s">
        <v>196</v>
      </c>
      <c r="AU193" s="189" t="s">
        <v>142</v>
      </c>
      <c r="AY193" s="15" t="s">
        <v>135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142</v>
      </c>
      <c r="BK193" s="190">
        <f>ROUND(I193*H193,2)</f>
        <v>0</v>
      </c>
      <c r="BL193" s="15" t="s">
        <v>141</v>
      </c>
      <c r="BM193" s="189" t="s">
        <v>462</v>
      </c>
    </row>
    <row r="194" s="12" customFormat="1" ht="22.8" customHeight="1">
      <c r="A194" s="12"/>
      <c r="B194" s="163"/>
      <c r="C194" s="12"/>
      <c r="D194" s="164" t="s">
        <v>72</v>
      </c>
      <c r="E194" s="174" t="s">
        <v>235</v>
      </c>
      <c r="F194" s="174" t="s">
        <v>236</v>
      </c>
      <c r="G194" s="12"/>
      <c r="H194" s="12"/>
      <c r="I194" s="166"/>
      <c r="J194" s="175">
        <f>BK194</f>
        <v>0</v>
      </c>
      <c r="K194" s="12"/>
      <c r="L194" s="163"/>
      <c r="M194" s="168"/>
      <c r="N194" s="169"/>
      <c r="O194" s="169"/>
      <c r="P194" s="170">
        <f>P195</f>
        <v>0</v>
      </c>
      <c r="Q194" s="169"/>
      <c r="R194" s="170">
        <f>R195</f>
        <v>0</v>
      </c>
      <c r="S194" s="169"/>
      <c r="T194" s="171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4" t="s">
        <v>81</v>
      </c>
      <c r="AT194" s="172" t="s">
        <v>72</v>
      </c>
      <c r="AU194" s="172" t="s">
        <v>81</v>
      </c>
      <c r="AY194" s="164" t="s">
        <v>135</v>
      </c>
      <c r="BK194" s="173">
        <f>BK195</f>
        <v>0</v>
      </c>
    </row>
    <row r="195" s="2" customFormat="1" ht="33" customHeight="1">
      <c r="A195" s="34"/>
      <c r="B195" s="176"/>
      <c r="C195" s="177" t="s">
        <v>463</v>
      </c>
      <c r="D195" s="177" t="s">
        <v>137</v>
      </c>
      <c r="E195" s="178" t="s">
        <v>464</v>
      </c>
      <c r="F195" s="179" t="s">
        <v>238</v>
      </c>
      <c r="G195" s="180" t="s">
        <v>165</v>
      </c>
      <c r="H195" s="181">
        <v>1123.4400000000001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39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141</v>
      </c>
      <c r="AT195" s="189" t="s">
        <v>137</v>
      </c>
      <c r="AU195" s="189" t="s">
        <v>142</v>
      </c>
      <c r="AY195" s="15" t="s">
        <v>135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142</v>
      </c>
      <c r="BK195" s="190">
        <f>ROUND(I195*H195,2)</f>
        <v>0</v>
      </c>
      <c r="BL195" s="15" t="s">
        <v>141</v>
      </c>
      <c r="BM195" s="189" t="s">
        <v>465</v>
      </c>
    </row>
    <row r="196" s="12" customFormat="1" ht="25.92" customHeight="1">
      <c r="A196" s="12"/>
      <c r="B196" s="163"/>
      <c r="C196" s="12"/>
      <c r="D196" s="164" t="s">
        <v>72</v>
      </c>
      <c r="E196" s="165" t="s">
        <v>240</v>
      </c>
      <c r="F196" s="165" t="s">
        <v>241</v>
      </c>
      <c r="G196" s="12"/>
      <c r="H196" s="12"/>
      <c r="I196" s="166"/>
      <c r="J196" s="167">
        <f>BK196</f>
        <v>0</v>
      </c>
      <c r="K196" s="12"/>
      <c r="L196" s="163"/>
      <c r="M196" s="168"/>
      <c r="N196" s="169"/>
      <c r="O196" s="169"/>
      <c r="P196" s="170">
        <f>P197</f>
        <v>0</v>
      </c>
      <c r="Q196" s="169"/>
      <c r="R196" s="170">
        <f>R197</f>
        <v>0</v>
      </c>
      <c r="S196" s="169"/>
      <c r="T196" s="171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4" t="s">
        <v>142</v>
      </c>
      <c r="AT196" s="172" t="s">
        <v>72</v>
      </c>
      <c r="AU196" s="172" t="s">
        <v>73</v>
      </c>
      <c r="AY196" s="164" t="s">
        <v>135</v>
      </c>
      <c r="BK196" s="173">
        <f>BK197</f>
        <v>0</v>
      </c>
    </row>
    <row r="197" s="12" customFormat="1" ht="22.8" customHeight="1">
      <c r="A197" s="12"/>
      <c r="B197" s="163"/>
      <c r="C197" s="12"/>
      <c r="D197" s="164" t="s">
        <v>72</v>
      </c>
      <c r="E197" s="174" t="s">
        <v>242</v>
      </c>
      <c r="F197" s="174" t="s">
        <v>243</v>
      </c>
      <c r="G197" s="12"/>
      <c r="H197" s="12"/>
      <c r="I197" s="166"/>
      <c r="J197" s="175">
        <f>BK197</f>
        <v>0</v>
      </c>
      <c r="K197" s="12"/>
      <c r="L197" s="163"/>
      <c r="M197" s="168"/>
      <c r="N197" s="169"/>
      <c r="O197" s="169"/>
      <c r="P197" s="170">
        <f>SUM(P198:P210)</f>
        <v>0</v>
      </c>
      <c r="Q197" s="169"/>
      <c r="R197" s="170">
        <f>SUM(R198:R210)</f>
        <v>0</v>
      </c>
      <c r="S197" s="169"/>
      <c r="T197" s="171">
        <f>SUM(T198:T210)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64" t="s">
        <v>142</v>
      </c>
      <c r="AT197" s="172" t="s">
        <v>72</v>
      </c>
      <c r="AU197" s="172" t="s">
        <v>81</v>
      </c>
      <c r="AY197" s="164" t="s">
        <v>135</v>
      </c>
      <c r="BK197" s="173">
        <f>SUM(BK198:BK210)</f>
        <v>0</v>
      </c>
    </row>
    <row r="198" s="2" customFormat="1" ht="24.15" customHeight="1">
      <c r="A198" s="34"/>
      <c r="B198" s="176"/>
      <c r="C198" s="177" t="s">
        <v>257</v>
      </c>
      <c r="D198" s="177" t="s">
        <v>137</v>
      </c>
      <c r="E198" s="178" t="s">
        <v>466</v>
      </c>
      <c r="F198" s="179" t="s">
        <v>467</v>
      </c>
      <c r="G198" s="180" t="s">
        <v>170</v>
      </c>
      <c r="H198" s="181">
        <v>960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39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166</v>
      </c>
      <c r="AT198" s="189" t="s">
        <v>137</v>
      </c>
      <c r="AU198" s="189" t="s">
        <v>142</v>
      </c>
      <c r="AY198" s="15" t="s">
        <v>135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142</v>
      </c>
      <c r="BK198" s="190">
        <f>ROUND(I198*H198,2)</f>
        <v>0</v>
      </c>
      <c r="BL198" s="15" t="s">
        <v>166</v>
      </c>
      <c r="BM198" s="189" t="s">
        <v>468</v>
      </c>
    </row>
    <row r="199" s="2" customFormat="1" ht="24.15" customHeight="1">
      <c r="A199" s="34"/>
      <c r="B199" s="176"/>
      <c r="C199" s="191" t="s">
        <v>469</v>
      </c>
      <c r="D199" s="191" t="s">
        <v>196</v>
      </c>
      <c r="E199" s="192" t="s">
        <v>470</v>
      </c>
      <c r="F199" s="193" t="s">
        <v>471</v>
      </c>
      <c r="G199" s="194" t="s">
        <v>472</v>
      </c>
      <c r="H199" s="195">
        <v>1.21</v>
      </c>
      <c r="I199" s="196"/>
      <c r="J199" s="197">
        <f>ROUND(I199*H199,2)</f>
        <v>0</v>
      </c>
      <c r="K199" s="198"/>
      <c r="L199" s="199"/>
      <c r="M199" s="200" t="s">
        <v>1</v>
      </c>
      <c r="N199" s="201" t="s">
        <v>39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199</v>
      </c>
      <c r="AT199" s="189" t="s">
        <v>196</v>
      </c>
      <c r="AU199" s="189" t="s">
        <v>142</v>
      </c>
      <c r="AY199" s="15" t="s">
        <v>135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142</v>
      </c>
      <c r="BK199" s="190">
        <f>ROUND(I199*H199,2)</f>
        <v>0</v>
      </c>
      <c r="BL199" s="15" t="s">
        <v>166</v>
      </c>
      <c r="BM199" s="189" t="s">
        <v>473</v>
      </c>
    </row>
    <row r="200" s="2" customFormat="1" ht="24.15" customHeight="1">
      <c r="A200" s="34"/>
      <c r="B200" s="176"/>
      <c r="C200" s="191" t="s">
        <v>261</v>
      </c>
      <c r="D200" s="191" t="s">
        <v>196</v>
      </c>
      <c r="E200" s="192" t="s">
        <v>474</v>
      </c>
      <c r="F200" s="193" t="s">
        <v>475</v>
      </c>
      <c r="G200" s="194" t="s">
        <v>170</v>
      </c>
      <c r="H200" s="195">
        <v>960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39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199</v>
      </c>
      <c r="AT200" s="189" t="s">
        <v>196</v>
      </c>
      <c r="AU200" s="189" t="s">
        <v>142</v>
      </c>
      <c r="AY200" s="15" t="s">
        <v>135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142</v>
      </c>
      <c r="BK200" s="190">
        <f>ROUND(I200*H200,2)</f>
        <v>0</v>
      </c>
      <c r="BL200" s="15" t="s">
        <v>166</v>
      </c>
      <c r="BM200" s="189" t="s">
        <v>476</v>
      </c>
    </row>
    <row r="201" s="2" customFormat="1" ht="24.15" customHeight="1">
      <c r="A201" s="34"/>
      <c r="B201" s="176"/>
      <c r="C201" s="177" t="s">
        <v>477</v>
      </c>
      <c r="D201" s="177" t="s">
        <v>137</v>
      </c>
      <c r="E201" s="178" t="s">
        <v>478</v>
      </c>
      <c r="F201" s="179" t="s">
        <v>479</v>
      </c>
      <c r="G201" s="180" t="s">
        <v>194</v>
      </c>
      <c r="H201" s="181">
        <v>2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39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166</v>
      </c>
      <c r="AT201" s="189" t="s">
        <v>137</v>
      </c>
      <c r="AU201" s="189" t="s">
        <v>142</v>
      </c>
      <c r="AY201" s="15" t="s">
        <v>135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142</v>
      </c>
      <c r="BK201" s="190">
        <f>ROUND(I201*H201,2)</f>
        <v>0</v>
      </c>
      <c r="BL201" s="15" t="s">
        <v>166</v>
      </c>
      <c r="BM201" s="189" t="s">
        <v>480</v>
      </c>
    </row>
    <row r="202" s="2" customFormat="1" ht="16.5" customHeight="1">
      <c r="A202" s="34"/>
      <c r="B202" s="176"/>
      <c r="C202" s="191" t="s">
        <v>264</v>
      </c>
      <c r="D202" s="191" t="s">
        <v>196</v>
      </c>
      <c r="E202" s="192" t="s">
        <v>481</v>
      </c>
      <c r="F202" s="193" t="s">
        <v>482</v>
      </c>
      <c r="G202" s="194" t="s">
        <v>194</v>
      </c>
      <c r="H202" s="195">
        <v>2</v>
      </c>
      <c r="I202" s="196"/>
      <c r="J202" s="197">
        <f>ROUND(I202*H202,2)</f>
        <v>0</v>
      </c>
      <c r="K202" s="198"/>
      <c r="L202" s="199"/>
      <c r="M202" s="200" t="s">
        <v>1</v>
      </c>
      <c r="N202" s="201" t="s">
        <v>39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199</v>
      </c>
      <c r="AT202" s="189" t="s">
        <v>196</v>
      </c>
      <c r="AU202" s="189" t="s">
        <v>142</v>
      </c>
      <c r="AY202" s="15" t="s">
        <v>135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142</v>
      </c>
      <c r="BK202" s="190">
        <f>ROUND(I202*H202,2)</f>
        <v>0</v>
      </c>
      <c r="BL202" s="15" t="s">
        <v>166</v>
      </c>
      <c r="BM202" s="189" t="s">
        <v>483</v>
      </c>
    </row>
    <row r="203" s="2" customFormat="1" ht="24.15" customHeight="1">
      <c r="A203" s="34"/>
      <c r="B203" s="176"/>
      <c r="C203" s="191" t="s">
        <v>484</v>
      </c>
      <c r="D203" s="191" t="s">
        <v>196</v>
      </c>
      <c r="E203" s="192" t="s">
        <v>485</v>
      </c>
      <c r="F203" s="193" t="s">
        <v>486</v>
      </c>
      <c r="G203" s="194" t="s">
        <v>194</v>
      </c>
      <c r="H203" s="195">
        <v>2</v>
      </c>
      <c r="I203" s="196"/>
      <c r="J203" s="197">
        <f>ROUND(I203*H203,2)</f>
        <v>0</v>
      </c>
      <c r="K203" s="198"/>
      <c r="L203" s="199"/>
      <c r="M203" s="200" t="s">
        <v>1</v>
      </c>
      <c r="N203" s="201" t="s">
        <v>39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199</v>
      </c>
      <c r="AT203" s="189" t="s">
        <v>196</v>
      </c>
      <c r="AU203" s="189" t="s">
        <v>142</v>
      </c>
      <c r="AY203" s="15" t="s">
        <v>135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142</v>
      </c>
      <c r="BK203" s="190">
        <f>ROUND(I203*H203,2)</f>
        <v>0</v>
      </c>
      <c r="BL203" s="15" t="s">
        <v>166</v>
      </c>
      <c r="BM203" s="189" t="s">
        <v>487</v>
      </c>
    </row>
    <row r="204" s="2" customFormat="1" ht="24.15" customHeight="1">
      <c r="A204" s="34"/>
      <c r="B204" s="176"/>
      <c r="C204" s="191" t="s">
        <v>268</v>
      </c>
      <c r="D204" s="191" t="s">
        <v>196</v>
      </c>
      <c r="E204" s="192" t="s">
        <v>488</v>
      </c>
      <c r="F204" s="193" t="s">
        <v>489</v>
      </c>
      <c r="G204" s="194" t="s">
        <v>194</v>
      </c>
      <c r="H204" s="195">
        <v>2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39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199</v>
      </c>
      <c r="AT204" s="189" t="s">
        <v>196</v>
      </c>
      <c r="AU204" s="189" t="s">
        <v>142</v>
      </c>
      <c r="AY204" s="15" t="s">
        <v>135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142</v>
      </c>
      <c r="BK204" s="190">
        <f>ROUND(I204*H204,2)</f>
        <v>0</v>
      </c>
      <c r="BL204" s="15" t="s">
        <v>166</v>
      </c>
      <c r="BM204" s="189" t="s">
        <v>490</v>
      </c>
    </row>
    <row r="205" s="2" customFormat="1" ht="24.15" customHeight="1">
      <c r="A205" s="34"/>
      <c r="B205" s="176"/>
      <c r="C205" s="191" t="s">
        <v>491</v>
      </c>
      <c r="D205" s="191" t="s">
        <v>196</v>
      </c>
      <c r="E205" s="192" t="s">
        <v>492</v>
      </c>
      <c r="F205" s="193" t="s">
        <v>493</v>
      </c>
      <c r="G205" s="194" t="s">
        <v>194</v>
      </c>
      <c r="H205" s="195">
        <v>4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39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199</v>
      </c>
      <c r="AT205" s="189" t="s">
        <v>196</v>
      </c>
      <c r="AU205" s="189" t="s">
        <v>142</v>
      </c>
      <c r="AY205" s="15" t="s">
        <v>135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142</v>
      </c>
      <c r="BK205" s="190">
        <f>ROUND(I205*H205,2)</f>
        <v>0</v>
      </c>
      <c r="BL205" s="15" t="s">
        <v>166</v>
      </c>
      <c r="BM205" s="189" t="s">
        <v>494</v>
      </c>
    </row>
    <row r="206" s="2" customFormat="1" ht="24.15" customHeight="1">
      <c r="A206" s="34"/>
      <c r="B206" s="176"/>
      <c r="C206" s="191" t="s">
        <v>271</v>
      </c>
      <c r="D206" s="191" t="s">
        <v>196</v>
      </c>
      <c r="E206" s="192" t="s">
        <v>495</v>
      </c>
      <c r="F206" s="193" t="s">
        <v>496</v>
      </c>
      <c r="G206" s="194" t="s">
        <v>194</v>
      </c>
      <c r="H206" s="195">
        <v>4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39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199</v>
      </c>
      <c r="AT206" s="189" t="s">
        <v>196</v>
      </c>
      <c r="AU206" s="189" t="s">
        <v>142</v>
      </c>
      <c r="AY206" s="15" t="s">
        <v>135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142</v>
      </c>
      <c r="BK206" s="190">
        <f>ROUND(I206*H206,2)</f>
        <v>0</v>
      </c>
      <c r="BL206" s="15" t="s">
        <v>166</v>
      </c>
      <c r="BM206" s="189" t="s">
        <v>497</v>
      </c>
    </row>
    <row r="207" s="2" customFormat="1" ht="33" customHeight="1">
      <c r="A207" s="34"/>
      <c r="B207" s="176"/>
      <c r="C207" s="177" t="s">
        <v>498</v>
      </c>
      <c r="D207" s="177" t="s">
        <v>137</v>
      </c>
      <c r="E207" s="178" t="s">
        <v>499</v>
      </c>
      <c r="F207" s="179" t="s">
        <v>500</v>
      </c>
      <c r="G207" s="180" t="s">
        <v>472</v>
      </c>
      <c r="H207" s="181">
        <v>3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39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166</v>
      </c>
      <c r="AT207" s="189" t="s">
        <v>137</v>
      </c>
      <c r="AU207" s="189" t="s">
        <v>142</v>
      </c>
      <c r="AY207" s="15" t="s">
        <v>135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142</v>
      </c>
      <c r="BK207" s="190">
        <f>ROUND(I207*H207,2)</f>
        <v>0</v>
      </c>
      <c r="BL207" s="15" t="s">
        <v>166</v>
      </c>
      <c r="BM207" s="189" t="s">
        <v>501</v>
      </c>
    </row>
    <row r="208" s="2" customFormat="1" ht="16.5" customHeight="1">
      <c r="A208" s="34"/>
      <c r="B208" s="176"/>
      <c r="C208" s="191" t="s">
        <v>279</v>
      </c>
      <c r="D208" s="191" t="s">
        <v>196</v>
      </c>
      <c r="E208" s="192" t="s">
        <v>502</v>
      </c>
      <c r="F208" s="193" t="s">
        <v>503</v>
      </c>
      <c r="G208" s="194" t="s">
        <v>194</v>
      </c>
      <c r="H208" s="195">
        <v>2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39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199</v>
      </c>
      <c r="AT208" s="189" t="s">
        <v>196</v>
      </c>
      <c r="AU208" s="189" t="s">
        <v>142</v>
      </c>
      <c r="AY208" s="15" t="s">
        <v>135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142</v>
      </c>
      <c r="BK208" s="190">
        <f>ROUND(I208*H208,2)</f>
        <v>0</v>
      </c>
      <c r="BL208" s="15" t="s">
        <v>166</v>
      </c>
      <c r="BM208" s="189" t="s">
        <v>504</v>
      </c>
    </row>
    <row r="209" s="2" customFormat="1" ht="16.5" customHeight="1">
      <c r="A209" s="34"/>
      <c r="B209" s="176"/>
      <c r="C209" s="191" t="s">
        <v>505</v>
      </c>
      <c r="D209" s="191" t="s">
        <v>196</v>
      </c>
      <c r="E209" s="192" t="s">
        <v>506</v>
      </c>
      <c r="F209" s="193" t="s">
        <v>507</v>
      </c>
      <c r="G209" s="194" t="s">
        <v>194</v>
      </c>
      <c r="H209" s="195">
        <v>1</v>
      </c>
      <c r="I209" s="196"/>
      <c r="J209" s="197">
        <f>ROUND(I209*H209,2)</f>
        <v>0</v>
      </c>
      <c r="K209" s="198"/>
      <c r="L209" s="199"/>
      <c r="M209" s="200" t="s">
        <v>1</v>
      </c>
      <c r="N209" s="201" t="s">
        <v>39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199</v>
      </c>
      <c r="AT209" s="189" t="s">
        <v>196</v>
      </c>
      <c r="AU209" s="189" t="s">
        <v>142</v>
      </c>
      <c r="AY209" s="15" t="s">
        <v>135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142</v>
      </c>
      <c r="BK209" s="190">
        <f>ROUND(I209*H209,2)</f>
        <v>0</v>
      </c>
      <c r="BL209" s="15" t="s">
        <v>166</v>
      </c>
      <c r="BM209" s="189" t="s">
        <v>508</v>
      </c>
    </row>
    <row r="210" s="2" customFormat="1" ht="24.15" customHeight="1">
      <c r="A210" s="34"/>
      <c r="B210" s="176"/>
      <c r="C210" s="177" t="s">
        <v>282</v>
      </c>
      <c r="D210" s="177" t="s">
        <v>137</v>
      </c>
      <c r="E210" s="178" t="s">
        <v>509</v>
      </c>
      <c r="F210" s="179" t="s">
        <v>270</v>
      </c>
      <c r="G210" s="180" t="s">
        <v>165</v>
      </c>
      <c r="H210" s="181">
        <v>18.93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39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166</v>
      </c>
      <c r="AT210" s="189" t="s">
        <v>137</v>
      </c>
      <c r="AU210" s="189" t="s">
        <v>142</v>
      </c>
      <c r="AY210" s="15" t="s">
        <v>135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142</v>
      </c>
      <c r="BK210" s="190">
        <f>ROUND(I210*H210,2)</f>
        <v>0</v>
      </c>
      <c r="BL210" s="15" t="s">
        <v>166</v>
      </c>
      <c r="BM210" s="189" t="s">
        <v>510</v>
      </c>
    </row>
    <row r="211" s="12" customFormat="1" ht="25.92" customHeight="1">
      <c r="A211" s="12"/>
      <c r="B211" s="163"/>
      <c r="C211" s="12"/>
      <c r="D211" s="164" t="s">
        <v>72</v>
      </c>
      <c r="E211" s="165" t="s">
        <v>196</v>
      </c>
      <c r="F211" s="165" t="s">
        <v>272</v>
      </c>
      <c r="G211" s="12"/>
      <c r="H211" s="12"/>
      <c r="I211" s="166"/>
      <c r="J211" s="167">
        <f>BK211</f>
        <v>0</v>
      </c>
      <c r="K211" s="12"/>
      <c r="L211" s="163"/>
      <c r="M211" s="168"/>
      <c r="N211" s="169"/>
      <c r="O211" s="169"/>
      <c r="P211" s="170">
        <f>P212</f>
        <v>0</v>
      </c>
      <c r="Q211" s="169"/>
      <c r="R211" s="170">
        <f>R212</f>
        <v>81.196836000000005</v>
      </c>
      <c r="S211" s="169"/>
      <c r="T211" s="171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4" t="s">
        <v>145</v>
      </c>
      <c r="AT211" s="172" t="s">
        <v>72</v>
      </c>
      <c r="AU211" s="172" t="s">
        <v>73</v>
      </c>
      <c r="AY211" s="164" t="s">
        <v>135</v>
      </c>
      <c r="BK211" s="173">
        <f>BK212</f>
        <v>0</v>
      </c>
    </row>
    <row r="212" s="12" customFormat="1" ht="22.8" customHeight="1">
      <c r="A212" s="12"/>
      <c r="B212" s="163"/>
      <c r="C212" s="12"/>
      <c r="D212" s="164" t="s">
        <v>72</v>
      </c>
      <c r="E212" s="174" t="s">
        <v>302</v>
      </c>
      <c r="F212" s="174" t="s">
        <v>303</v>
      </c>
      <c r="G212" s="12"/>
      <c r="H212" s="12"/>
      <c r="I212" s="166"/>
      <c r="J212" s="175">
        <f>BK212</f>
        <v>0</v>
      </c>
      <c r="K212" s="12"/>
      <c r="L212" s="163"/>
      <c r="M212" s="168"/>
      <c r="N212" s="169"/>
      <c r="O212" s="169"/>
      <c r="P212" s="170">
        <f>SUM(P213:P246)</f>
        <v>0</v>
      </c>
      <c r="Q212" s="169"/>
      <c r="R212" s="170">
        <f>SUM(R213:R246)</f>
        <v>81.196836000000005</v>
      </c>
      <c r="S212" s="169"/>
      <c r="T212" s="171">
        <f>SUM(T213:T246)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4" t="s">
        <v>145</v>
      </c>
      <c r="AT212" s="172" t="s">
        <v>72</v>
      </c>
      <c r="AU212" s="172" t="s">
        <v>81</v>
      </c>
      <c r="AY212" s="164" t="s">
        <v>135</v>
      </c>
      <c r="BK212" s="173">
        <f>SUM(BK213:BK246)</f>
        <v>0</v>
      </c>
    </row>
    <row r="213" s="2" customFormat="1" ht="24.15" customHeight="1">
      <c r="A213" s="34"/>
      <c r="B213" s="176"/>
      <c r="C213" s="177" t="s">
        <v>511</v>
      </c>
      <c r="D213" s="177" t="s">
        <v>137</v>
      </c>
      <c r="E213" s="178" t="s">
        <v>512</v>
      </c>
      <c r="F213" s="179" t="s">
        <v>513</v>
      </c>
      <c r="G213" s="180" t="s">
        <v>194</v>
      </c>
      <c r="H213" s="181">
        <v>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39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264</v>
      </c>
      <c r="AT213" s="189" t="s">
        <v>137</v>
      </c>
      <c r="AU213" s="189" t="s">
        <v>142</v>
      </c>
      <c r="AY213" s="15" t="s">
        <v>135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142</v>
      </c>
      <c r="BK213" s="190">
        <f>ROUND(I213*H213,2)</f>
        <v>0</v>
      </c>
      <c r="BL213" s="15" t="s">
        <v>264</v>
      </c>
      <c r="BM213" s="189" t="s">
        <v>514</v>
      </c>
    </row>
    <row r="214" s="2" customFormat="1" ht="21.75" customHeight="1">
      <c r="A214" s="34"/>
      <c r="B214" s="176"/>
      <c r="C214" s="191" t="s">
        <v>287</v>
      </c>
      <c r="D214" s="191" t="s">
        <v>196</v>
      </c>
      <c r="E214" s="192" t="s">
        <v>515</v>
      </c>
      <c r="F214" s="193" t="s">
        <v>516</v>
      </c>
      <c r="G214" s="194" t="s">
        <v>194</v>
      </c>
      <c r="H214" s="195">
        <v>8</v>
      </c>
      <c r="I214" s="196"/>
      <c r="J214" s="197">
        <f>ROUND(I214*H214,2)</f>
        <v>0</v>
      </c>
      <c r="K214" s="198"/>
      <c r="L214" s="199"/>
      <c r="M214" s="200" t="s">
        <v>1</v>
      </c>
      <c r="N214" s="201" t="s">
        <v>39</v>
      </c>
      <c r="O214" s="78"/>
      <c r="P214" s="187">
        <f>O214*H214</f>
        <v>0</v>
      </c>
      <c r="Q214" s="187">
        <v>0.73599999999999999</v>
      </c>
      <c r="R214" s="187">
        <f>Q214*H214</f>
        <v>5.8879999999999999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480</v>
      </c>
      <c r="AT214" s="189" t="s">
        <v>196</v>
      </c>
      <c r="AU214" s="189" t="s">
        <v>142</v>
      </c>
      <c r="AY214" s="15" t="s">
        <v>135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142</v>
      </c>
      <c r="BK214" s="190">
        <f>ROUND(I214*H214,2)</f>
        <v>0</v>
      </c>
      <c r="BL214" s="15" t="s">
        <v>480</v>
      </c>
      <c r="BM214" s="189" t="s">
        <v>517</v>
      </c>
    </row>
    <row r="215" s="2" customFormat="1" ht="21.75" customHeight="1">
      <c r="A215" s="34"/>
      <c r="B215" s="176"/>
      <c r="C215" s="177" t="s">
        <v>518</v>
      </c>
      <c r="D215" s="177" t="s">
        <v>137</v>
      </c>
      <c r="E215" s="178" t="s">
        <v>519</v>
      </c>
      <c r="F215" s="179" t="s">
        <v>520</v>
      </c>
      <c r="G215" s="180" t="s">
        <v>194</v>
      </c>
      <c r="H215" s="181">
        <v>2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39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264</v>
      </c>
      <c r="AT215" s="189" t="s">
        <v>137</v>
      </c>
      <c r="AU215" s="189" t="s">
        <v>142</v>
      </c>
      <c r="AY215" s="15" t="s">
        <v>135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142</v>
      </c>
      <c r="BK215" s="190">
        <f>ROUND(I215*H215,2)</f>
        <v>0</v>
      </c>
      <c r="BL215" s="15" t="s">
        <v>264</v>
      </c>
      <c r="BM215" s="189" t="s">
        <v>521</v>
      </c>
    </row>
    <row r="216" s="2" customFormat="1" ht="21.75" customHeight="1">
      <c r="A216" s="34"/>
      <c r="B216" s="176"/>
      <c r="C216" s="177" t="s">
        <v>290</v>
      </c>
      <c r="D216" s="177" t="s">
        <v>137</v>
      </c>
      <c r="E216" s="178" t="s">
        <v>522</v>
      </c>
      <c r="F216" s="179" t="s">
        <v>523</v>
      </c>
      <c r="G216" s="180" t="s">
        <v>194</v>
      </c>
      <c r="H216" s="181">
        <v>2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39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264</v>
      </c>
      <c r="AT216" s="189" t="s">
        <v>137</v>
      </c>
      <c r="AU216" s="189" t="s">
        <v>142</v>
      </c>
      <c r="AY216" s="15" t="s">
        <v>135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142</v>
      </c>
      <c r="BK216" s="190">
        <f>ROUND(I216*H216,2)</f>
        <v>0</v>
      </c>
      <c r="BL216" s="15" t="s">
        <v>264</v>
      </c>
      <c r="BM216" s="189" t="s">
        <v>524</v>
      </c>
    </row>
    <row r="217" s="2" customFormat="1" ht="24.15" customHeight="1">
      <c r="A217" s="34"/>
      <c r="B217" s="176"/>
      <c r="C217" s="191" t="s">
        <v>525</v>
      </c>
      <c r="D217" s="191" t="s">
        <v>196</v>
      </c>
      <c r="E217" s="192" t="s">
        <v>526</v>
      </c>
      <c r="F217" s="193" t="s">
        <v>527</v>
      </c>
      <c r="G217" s="194" t="s">
        <v>194</v>
      </c>
      <c r="H217" s="195">
        <v>2</v>
      </c>
      <c r="I217" s="196"/>
      <c r="J217" s="197">
        <f>ROUND(I217*H217,2)</f>
        <v>0</v>
      </c>
      <c r="K217" s="198"/>
      <c r="L217" s="199"/>
      <c r="M217" s="200" t="s">
        <v>1</v>
      </c>
      <c r="N217" s="201" t="s">
        <v>39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278</v>
      </c>
      <c r="AT217" s="189" t="s">
        <v>196</v>
      </c>
      <c r="AU217" s="189" t="s">
        <v>142</v>
      </c>
      <c r="AY217" s="15" t="s">
        <v>135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142</v>
      </c>
      <c r="BK217" s="190">
        <f>ROUND(I217*H217,2)</f>
        <v>0</v>
      </c>
      <c r="BL217" s="15" t="s">
        <v>264</v>
      </c>
      <c r="BM217" s="189" t="s">
        <v>528</v>
      </c>
    </row>
    <row r="218" s="2" customFormat="1" ht="21.75" customHeight="1">
      <c r="A218" s="34"/>
      <c r="B218" s="176"/>
      <c r="C218" s="191" t="s">
        <v>298</v>
      </c>
      <c r="D218" s="191" t="s">
        <v>196</v>
      </c>
      <c r="E218" s="192" t="s">
        <v>529</v>
      </c>
      <c r="F218" s="193" t="s">
        <v>530</v>
      </c>
      <c r="G218" s="194" t="s">
        <v>194</v>
      </c>
      <c r="H218" s="195">
        <v>2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39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278</v>
      </c>
      <c r="AT218" s="189" t="s">
        <v>196</v>
      </c>
      <c r="AU218" s="189" t="s">
        <v>142</v>
      </c>
      <c r="AY218" s="15" t="s">
        <v>135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142</v>
      </c>
      <c r="BK218" s="190">
        <f>ROUND(I218*H218,2)</f>
        <v>0</v>
      </c>
      <c r="BL218" s="15" t="s">
        <v>264</v>
      </c>
      <c r="BM218" s="189" t="s">
        <v>531</v>
      </c>
    </row>
    <row r="219" s="2" customFormat="1" ht="16.5" customHeight="1">
      <c r="A219" s="34"/>
      <c r="B219" s="176"/>
      <c r="C219" s="191" t="s">
        <v>532</v>
      </c>
      <c r="D219" s="191" t="s">
        <v>196</v>
      </c>
      <c r="E219" s="192" t="s">
        <v>533</v>
      </c>
      <c r="F219" s="193" t="s">
        <v>534</v>
      </c>
      <c r="G219" s="194" t="s">
        <v>194</v>
      </c>
      <c r="H219" s="195">
        <v>8</v>
      </c>
      <c r="I219" s="196"/>
      <c r="J219" s="197">
        <f>ROUND(I219*H219,2)</f>
        <v>0</v>
      </c>
      <c r="K219" s="198"/>
      <c r="L219" s="199"/>
      <c r="M219" s="200" t="s">
        <v>1</v>
      </c>
      <c r="N219" s="201" t="s">
        <v>39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278</v>
      </c>
      <c r="AT219" s="189" t="s">
        <v>196</v>
      </c>
      <c r="AU219" s="189" t="s">
        <v>142</v>
      </c>
      <c r="AY219" s="15" t="s">
        <v>135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142</v>
      </c>
      <c r="BK219" s="190">
        <f>ROUND(I219*H219,2)</f>
        <v>0</v>
      </c>
      <c r="BL219" s="15" t="s">
        <v>264</v>
      </c>
      <c r="BM219" s="189" t="s">
        <v>535</v>
      </c>
    </row>
    <row r="220" s="2" customFormat="1" ht="21.75" customHeight="1">
      <c r="A220" s="34"/>
      <c r="B220" s="176"/>
      <c r="C220" s="191" t="s">
        <v>396</v>
      </c>
      <c r="D220" s="191" t="s">
        <v>196</v>
      </c>
      <c r="E220" s="192" t="s">
        <v>536</v>
      </c>
      <c r="F220" s="193" t="s">
        <v>537</v>
      </c>
      <c r="G220" s="194" t="s">
        <v>194</v>
      </c>
      <c r="H220" s="195">
        <v>2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39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278</v>
      </c>
      <c r="AT220" s="189" t="s">
        <v>196</v>
      </c>
      <c r="AU220" s="189" t="s">
        <v>142</v>
      </c>
      <c r="AY220" s="15" t="s">
        <v>135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142</v>
      </c>
      <c r="BK220" s="190">
        <f>ROUND(I220*H220,2)</f>
        <v>0</v>
      </c>
      <c r="BL220" s="15" t="s">
        <v>264</v>
      </c>
      <c r="BM220" s="189" t="s">
        <v>538</v>
      </c>
    </row>
    <row r="221" s="2" customFormat="1" ht="16.5" customHeight="1">
      <c r="A221" s="34"/>
      <c r="B221" s="176"/>
      <c r="C221" s="177" t="s">
        <v>539</v>
      </c>
      <c r="D221" s="177" t="s">
        <v>137</v>
      </c>
      <c r="E221" s="178" t="s">
        <v>540</v>
      </c>
      <c r="F221" s="179" t="s">
        <v>541</v>
      </c>
      <c r="G221" s="180" t="s">
        <v>194</v>
      </c>
      <c r="H221" s="181">
        <v>2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39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264</v>
      </c>
      <c r="AT221" s="189" t="s">
        <v>137</v>
      </c>
      <c r="AU221" s="189" t="s">
        <v>142</v>
      </c>
      <c r="AY221" s="15" t="s">
        <v>135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142</v>
      </c>
      <c r="BK221" s="190">
        <f>ROUND(I221*H221,2)</f>
        <v>0</v>
      </c>
      <c r="BL221" s="15" t="s">
        <v>264</v>
      </c>
      <c r="BM221" s="189" t="s">
        <v>542</v>
      </c>
    </row>
    <row r="222" s="2" customFormat="1" ht="24.15" customHeight="1">
      <c r="A222" s="34"/>
      <c r="B222" s="176"/>
      <c r="C222" s="177" t="s">
        <v>399</v>
      </c>
      <c r="D222" s="177" t="s">
        <v>137</v>
      </c>
      <c r="E222" s="178" t="s">
        <v>543</v>
      </c>
      <c r="F222" s="179" t="s">
        <v>544</v>
      </c>
      <c r="G222" s="180" t="s">
        <v>194</v>
      </c>
      <c r="H222" s="181">
        <v>16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39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264</v>
      </c>
      <c r="AT222" s="189" t="s">
        <v>137</v>
      </c>
      <c r="AU222" s="189" t="s">
        <v>142</v>
      </c>
      <c r="AY222" s="15" t="s">
        <v>135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142</v>
      </c>
      <c r="BK222" s="190">
        <f>ROUND(I222*H222,2)</f>
        <v>0</v>
      </c>
      <c r="BL222" s="15" t="s">
        <v>264</v>
      </c>
      <c r="BM222" s="189" t="s">
        <v>545</v>
      </c>
    </row>
    <row r="223" s="2" customFormat="1" ht="16.5" customHeight="1">
      <c r="A223" s="34"/>
      <c r="B223" s="176"/>
      <c r="C223" s="191" t="s">
        <v>546</v>
      </c>
      <c r="D223" s="191" t="s">
        <v>196</v>
      </c>
      <c r="E223" s="192" t="s">
        <v>547</v>
      </c>
      <c r="F223" s="193" t="s">
        <v>548</v>
      </c>
      <c r="G223" s="194" t="s">
        <v>194</v>
      </c>
      <c r="H223" s="195">
        <v>8</v>
      </c>
      <c r="I223" s="196"/>
      <c r="J223" s="197">
        <f>ROUND(I223*H223,2)</f>
        <v>0</v>
      </c>
      <c r="K223" s="198"/>
      <c r="L223" s="199"/>
      <c r="M223" s="200" t="s">
        <v>1</v>
      </c>
      <c r="N223" s="201" t="s">
        <v>39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278</v>
      </c>
      <c r="AT223" s="189" t="s">
        <v>196</v>
      </c>
      <c r="AU223" s="189" t="s">
        <v>142</v>
      </c>
      <c r="AY223" s="15" t="s">
        <v>135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142</v>
      </c>
      <c r="BK223" s="190">
        <f>ROUND(I223*H223,2)</f>
        <v>0</v>
      </c>
      <c r="BL223" s="15" t="s">
        <v>264</v>
      </c>
      <c r="BM223" s="189" t="s">
        <v>549</v>
      </c>
    </row>
    <row r="224" s="2" customFormat="1" ht="24.15" customHeight="1">
      <c r="A224" s="34"/>
      <c r="B224" s="176"/>
      <c r="C224" s="191" t="s">
        <v>404</v>
      </c>
      <c r="D224" s="191" t="s">
        <v>196</v>
      </c>
      <c r="E224" s="192" t="s">
        <v>550</v>
      </c>
      <c r="F224" s="193" t="s">
        <v>551</v>
      </c>
      <c r="G224" s="194" t="s">
        <v>194</v>
      </c>
      <c r="H224" s="195">
        <v>16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39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278</v>
      </c>
      <c r="AT224" s="189" t="s">
        <v>196</v>
      </c>
      <c r="AU224" s="189" t="s">
        <v>142</v>
      </c>
      <c r="AY224" s="15" t="s">
        <v>135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142</v>
      </c>
      <c r="BK224" s="190">
        <f>ROUND(I224*H224,2)</f>
        <v>0</v>
      </c>
      <c r="BL224" s="15" t="s">
        <v>264</v>
      </c>
      <c r="BM224" s="189" t="s">
        <v>552</v>
      </c>
    </row>
    <row r="225" s="2" customFormat="1" ht="24.15" customHeight="1">
      <c r="A225" s="34"/>
      <c r="B225" s="176"/>
      <c r="C225" s="177" t="s">
        <v>553</v>
      </c>
      <c r="D225" s="177" t="s">
        <v>137</v>
      </c>
      <c r="E225" s="178" t="s">
        <v>554</v>
      </c>
      <c r="F225" s="179" t="s">
        <v>555</v>
      </c>
      <c r="G225" s="180" t="s">
        <v>225</v>
      </c>
      <c r="H225" s="181">
        <v>144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39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264</v>
      </c>
      <c r="AT225" s="189" t="s">
        <v>137</v>
      </c>
      <c r="AU225" s="189" t="s">
        <v>142</v>
      </c>
      <c r="AY225" s="15" t="s">
        <v>135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142</v>
      </c>
      <c r="BK225" s="190">
        <f>ROUND(I225*H225,2)</f>
        <v>0</v>
      </c>
      <c r="BL225" s="15" t="s">
        <v>264</v>
      </c>
      <c r="BM225" s="189" t="s">
        <v>556</v>
      </c>
    </row>
    <row r="226" s="2" customFormat="1" ht="16.5" customHeight="1">
      <c r="A226" s="34"/>
      <c r="B226" s="176"/>
      <c r="C226" s="191" t="s">
        <v>407</v>
      </c>
      <c r="D226" s="191" t="s">
        <v>196</v>
      </c>
      <c r="E226" s="192" t="s">
        <v>557</v>
      </c>
      <c r="F226" s="193" t="s">
        <v>558</v>
      </c>
      <c r="G226" s="194" t="s">
        <v>165</v>
      </c>
      <c r="H226" s="195">
        <v>0.01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39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278</v>
      </c>
      <c r="AT226" s="189" t="s">
        <v>196</v>
      </c>
      <c r="AU226" s="189" t="s">
        <v>142</v>
      </c>
      <c r="AY226" s="15" t="s">
        <v>135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142</v>
      </c>
      <c r="BK226" s="190">
        <f>ROUND(I226*H226,2)</f>
        <v>0</v>
      </c>
      <c r="BL226" s="15" t="s">
        <v>264</v>
      </c>
      <c r="BM226" s="189" t="s">
        <v>559</v>
      </c>
    </row>
    <row r="227" s="2" customFormat="1" ht="16.5" customHeight="1">
      <c r="A227" s="34"/>
      <c r="B227" s="176"/>
      <c r="C227" s="191" t="s">
        <v>560</v>
      </c>
      <c r="D227" s="191" t="s">
        <v>196</v>
      </c>
      <c r="E227" s="192" t="s">
        <v>561</v>
      </c>
      <c r="F227" s="193" t="s">
        <v>562</v>
      </c>
      <c r="G227" s="194" t="s">
        <v>286</v>
      </c>
      <c r="H227" s="195">
        <v>107.34999999999999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39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278</v>
      </c>
      <c r="AT227" s="189" t="s">
        <v>196</v>
      </c>
      <c r="AU227" s="189" t="s">
        <v>142</v>
      </c>
      <c r="AY227" s="15" t="s">
        <v>135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142</v>
      </c>
      <c r="BK227" s="190">
        <f>ROUND(I227*H227,2)</f>
        <v>0</v>
      </c>
      <c r="BL227" s="15" t="s">
        <v>264</v>
      </c>
      <c r="BM227" s="189" t="s">
        <v>563</v>
      </c>
    </row>
    <row r="228" s="2" customFormat="1" ht="16.5" customHeight="1">
      <c r="A228" s="34"/>
      <c r="B228" s="176"/>
      <c r="C228" s="191" t="s">
        <v>411</v>
      </c>
      <c r="D228" s="191" t="s">
        <v>196</v>
      </c>
      <c r="E228" s="192" t="s">
        <v>564</v>
      </c>
      <c r="F228" s="193" t="s">
        <v>565</v>
      </c>
      <c r="G228" s="194" t="s">
        <v>225</v>
      </c>
      <c r="H228" s="195">
        <v>12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39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278</v>
      </c>
      <c r="AT228" s="189" t="s">
        <v>196</v>
      </c>
      <c r="AU228" s="189" t="s">
        <v>142</v>
      </c>
      <c r="AY228" s="15" t="s">
        <v>135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142</v>
      </c>
      <c r="BK228" s="190">
        <f>ROUND(I228*H228,2)</f>
        <v>0</v>
      </c>
      <c r="BL228" s="15" t="s">
        <v>264</v>
      </c>
      <c r="BM228" s="189" t="s">
        <v>566</v>
      </c>
    </row>
    <row r="229" s="2" customFormat="1" ht="21.75" customHeight="1">
      <c r="A229" s="34"/>
      <c r="B229" s="176"/>
      <c r="C229" s="177" t="s">
        <v>567</v>
      </c>
      <c r="D229" s="177" t="s">
        <v>137</v>
      </c>
      <c r="E229" s="178" t="s">
        <v>568</v>
      </c>
      <c r="F229" s="179" t="s">
        <v>569</v>
      </c>
      <c r="G229" s="180" t="s">
        <v>225</v>
      </c>
      <c r="H229" s="181">
        <v>204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39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264</v>
      </c>
      <c r="AT229" s="189" t="s">
        <v>137</v>
      </c>
      <c r="AU229" s="189" t="s">
        <v>142</v>
      </c>
      <c r="AY229" s="15" t="s">
        <v>135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142</v>
      </c>
      <c r="BK229" s="190">
        <f>ROUND(I229*H229,2)</f>
        <v>0</v>
      </c>
      <c r="BL229" s="15" t="s">
        <v>264</v>
      </c>
      <c r="BM229" s="189" t="s">
        <v>570</v>
      </c>
    </row>
    <row r="230" s="2" customFormat="1" ht="16.5" customHeight="1">
      <c r="A230" s="34"/>
      <c r="B230" s="176"/>
      <c r="C230" s="191" t="s">
        <v>414</v>
      </c>
      <c r="D230" s="191" t="s">
        <v>196</v>
      </c>
      <c r="E230" s="192" t="s">
        <v>571</v>
      </c>
      <c r="F230" s="193" t="s">
        <v>572</v>
      </c>
      <c r="G230" s="194" t="s">
        <v>225</v>
      </c>
      <c r="H230" s="195">
        <v>204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39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278</v>
      </c>
      <c r="AT230" s="189" t="s">
        <v>196</v>
      </c>
      <c r="AU230" s="189" t="s">
        <v>142</v>
      </c>
      <c r="AY230" s="15" t="s">
        <v>135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142</v>
      </c>
      <c r="BK230" s="190">
        <f>ROUND(I230*H230,2)</f>
        <v>0</v>
      </c>
      <c r="BL230" s="15" t="s">
        <v>264</v>
      </c>
      <c r="BM230" s="189" t="s">
        <v>573</v>
      </c>
    </row>
    <row r="231" s="2" customFormat="1" ht="16.5" customHeight="1">
      <c r="A231" s="34"/>
      <c r="B231" s="176"/>
      <c r="C231" s="191" t="s">
        <v>574</v>
      </c>
      <c r="D231" s="191" t="s">
        <v>196</v>
      </c>
      <c r="E231" s="192" t="s">
        <v>575</v>
      </c>
      <c r="F231" s="193" t="s">
        <v>576</v>
      </c>
      <c r="G231" s="194" t="s">
        <v>225</v>
      </c>
      <c r="H231" s="195">
        <v>204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39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278</v>
      </c>
      <c r="AT231" s="189" t="s">
        <v>196</v>
      </c>
      <c r="AU231" s="189" t="s">
        <v>142</v>
      </c>
      <c r="AY231" s="15" t="s">
        <v>135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142</v>
      </c>
      <c r="BK231" s="190">
        <f>ROUND(I231*H231,2)</f>
        <v>0</v>
      </c>
      <c r="BL231" s="15" t="s">
        <v>264</v>
      </c>
      <c r="BM231" s="189" t="s">
        <v>577</v>
      </c>
    </row>
    <row r="232" s="2" customFormat="1" ht="24.15" customHeight="1">
      <c r="A232" s="34"/>
      <c r="B232" s="176"/>
      <c r="C232" s="177" t="s">
        <v>418</v>
      </c>
      <c r="D232" s="177" t="s">
        <v>137</v>
      </c>
      <c r="E232" s="178" t="s">
        <v>578</v>
      </c>
      <c r="F232" s="179" t="s">
        <v>579</v>
      </c>
      <c r="G232" s="180" t="s">
        <v>225</v>
      </c>
      <c r="H232" s="181">
        <v>196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39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264</v>
      </c>
      <c r="AT232" s="189" t="s">
        <v>137</v>
      </c>
      <c r="AU232" s="189" t="s">
        <v>142</v>
      </c>
      <c r="AY232" s="15" t="s">
        <v>135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142</v>
      </c>
      <c r="BK232" s="190">
        <f>ROUND(I232*H232,2)</f>
        <v>0</v>
      </c>
      <c r="BL232" s="15" t="s">
        <v>264</v>
      </c>
      <c r="BM232" s="189" t="s">
        <v>580</v>
      </c>
    </row>
    <row r="233" s="2" customFormat="1" ht="16.5" customHeight="1">
      <c r="A233" s="34"/>
      <c r="B233" s="176"/>
      <c r="C233" s="191" t="s">
        <v>581</v>
      </c>
      <c r="D233" s="191" t="s">
        <v>196</v>
      </c>
      <c r="E233" s="192" t="s">
        <v>582</v>
      </c>
      <c r="F233" s="193" t="s">
        <v>583</v>
      </c>
      <c r="G233" s="194" t="s">
        <v>225</v>
      </c>
      <c r="H233" s="195">
        <v>200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39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278</v>
      </c>
      <c r="AT233" s="189" t="s">
        <v>196</v>
      </c>
      <c r="AU233" s="189" t="s">
        <v>142</v>
      </c>
      <c r="AY233" s="15" t="s">
        <v>135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142</v>
      </c>
      <c r="BK233" s="190">
        <f>ROUND(I233*H233,2)</f>
        <v>0</v>
      </c>
      <c r="BL233" s="15" t="s">
        <v>264</v>
      </c>
      <c r="BM233" s="189" t="s">
        <v>584</v>
      </c>
    </row>
    <row r="234" s="2" customFormat="1" ht="16.5" customHeight="1">
      <c r="A234" s="34"/>
      <c r="B234" s="176"/>
      <c r="C234" s="191" t="s">
        <v>419</v>
      </c>
      <c r="D234" s="191" t="s">
        <v>196</v>
      </c>
      <c r="E234" s="192" t="s">
        <v>585</v>
      </c>
      <c r="F234" s="193" t="s">
        <v>586</v>
      </c>
      <c r="G234" s="194" t="s">
        <v>225</v>
      </c>
      <c r="H234" s="195">
        <v>200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39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278</v>
      </c>
      <c r="AT234" s="189" t="s">
        <v>196</v>
      </c>
      <c r="AU234" s="189" t="s">
        <v>142</v>
      </c>
      <c r="AY234" s="15" t="s">
        <v>135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142</v>
      </c>
      <c r="BK234" s="190">
        <f>ROUND(I234*H234,2)</f>
        <v>0</v>
      </c>
      <c r="BL234" s="15" t="s">
        <v>264</v>
      </c>
      <c r="BM234" s="189" t="s">
        <v>587</v>
      </c>
    </row>
    <row r="235" s="2" customFormat="1" ht="24.15" customHeight="1">
      <c r="A235" s="34"/>
      <c r="B235" s="176"/>
      <c r="C235" s="177" t="s">
        <v>588</v>
      </c>
      <c r="D235" s="177" t="s">
        <v>137</v>
      </c>
      <c r="E235" s="178" t="s">
        <v>589</v>
      </c>
      <c r="F235" s="179" t="s">
        <v>590</v>
      </c>
      <c r="G235" s="180" t="s">
        <v>225</v>
      </c>
      <c r="H235" s="181">
        <v>380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39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264</v>
      </c>
      <c r="AT235" s="189" t="s">
        <v>137</v>
      </c>
      <c r="AU235" s="189" t="s">
        <v>142</v>
      </c>
      <c r="AY235" s="15" t="s">
        <v>135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142</v>
      </c>
      <c r="BK235" s="190">
        <f>ROUND(I235*H235,2)</f>
        <v>0</v>
      </c>
      <c r="BL235" s="15" t="s">
        <v>264</v>
      </c>
      <c r="BM235" s="189" t="s">
        <v>591</v>
      </c>
    </row>
    <row r="236" s="2" customFormat="1" ht="16.5" customHeight="1">
      <c r="A236" s="34"/>
      <c r="B236" s="176"/>
      <c r="C236" s="191" t="s">
        <v>423</v>
      </c>
      <c r="D236" s="191" t="s">
        <v>196</v>
      </c>
      <c r="E236" s="192" t="s">
        <v>592</v>
      </c>
      <c r="F236" s="193" t="s">
        <v>593</v>
      </c>
      <c r="G236" s="194" t="s">
        <v>225</v>
      </c>
      <c r="H236" s="195">
        <v>380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39</v>
      </c>
      <c r="O236" s="78"/>
      <c r="P236" s="187">
        <f>O236*H236</f>
        <v>0</v>
      </c>
      <c r="Q236" s="187">
        <v>0.00021000000000000001</v>
      </c>
      <c r="R236" s="187">
        <f>Q236*H236</f>
        <v>0.07980000000000001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480</v>
      </c>
      <c r="AT236" s="189" t="s">
        <v>196</v>
      </c>
      <c r="AU236" s="189" t="s">
        <v>142</v>
      </c>
      <c r="AY236" s="15" t="s">
        <v>135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142</v>
      </c>
      <c r="BK236" s="190">
        <f>ROUND(I236*H236,2)</f>
        <v>0</v>
      </c>
      <c r="BL236" s="15" t="s">
        <v>480</v>
      </c>
      <c r="BM236" s="189" t="s">
        <v>594</v>
      </c>
    </row>
    <row r="237" s="2" customFormat="1" ht="33" customHeight="1">
      <c r="A237" s="34"/>
      <c r="B237" s="176"/>
      <c r="C237" s="177" t="s">
        <v>595</v>
      </c>
      <c r="D237" s="177" t="s">
        <v>137</v>
      </c>
      <c r="E237" s="178" t="s">
        <v>596</v>
      </c>
      <c r="F237" s="179" t="s">
        <v>597</v>
      </c>
      <c r="G237" s="180" t="s">
        <v>598</v>
      </c>
      <c r="H237" s="181">
        <v>20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39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297</v>
      </c>
      <c r="AT237" s="189" t="s">
        <v>137</v>
      </c>
      <c r="AU237" s="189" t="s">
        <v>142</v>
      </c>
      <c r="AY237" s="15" t="s">
        <v>135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142</v>
      </c>
      <c r="BK237" s="190">
        <f>ROUND(I237*H237,2)</f>
        <v>0</v>
      </c>
      <c r="BL237" s="15" t="s">
        <v>297</v>
      </c>
      <c r="BM237" s="189" t="s">
        <v>599</v>
      </c>
    </row>
    <row r="238" s="2" customFormat="1" ht="16.5" customHeight="1">
      <c r="A238" s="34"/>
      <c r="B238" s="176"/>
      <c r="C238" s="191" t="s">
        <v>426</v>
      </c>
      <c r="D238" s="191" t="s">
        <v>196</v>
      </c>
      <c r="E238" s="192" t="s">
        <v>600</v>
      </c>
      <c r="F238" s="193" t="s">
        <v>601</v>
      </c>
      <c r="G238" s="194" t="s">
        <v>194</v>
      </c>
      <c r="H238" s="195">
        <v>2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39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297</v>
      </c>
      <c r="AT238" s="189" t="s">
        <v>196</v>
      </c>
      <c r="AU238" s="189" t="s">
        <v>142</v>
      </c>
      <c r="AY238" s="15" t="s">
        <v>135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142</v>
      </c>
      <c r="BK238" s="190">
        <f>ROUND(I238*H238,2)</f>
        <v>0</v>
      </c>
      <c r="BL238" s="15" t="s">
        <v>297</v>
      </c>
      <c r="BM238" s="189" t="s">
        <v>602</v>
      </c>
    </row>
    <row r="239" s="2" customFormat="1" ht="16.5" customHeight="1">
      <c r="A239" s="34"/>
      <c r="B239" s="176"/>
      <c r="C239" s="177" t="s">
        <v>235</v>
      </c>
      <c r="D239" s="177" t="s">
        <v>137</v>
      </c>
      <c r="E239" s="178" t="s">
        <v>603</v>
      </c>
      <c r="F239" s="179" t="s">
        <v>604</v>
      </c>
      <c r="G239" s="180" t="s">
        <v>170</v>
      </c>
      <c r="H239" s="181">
        <v>133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39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141</v>
      </c>
      <c r="AT239" s="189" t="s">
        <v>137</v>
      </c>
      <c r="AU239" s="189" t="s">
        <v>142</v>
      </c>
      <c r="AY239" s="15" t="s">
        <v>135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142</v>
      </c>
      <c r="BK239" s="190">
        <f>ROUND(I239*H239,2)</f>
        <v>0</v>
      </c>
      <c r="BL239" s="15" t="s">
        <v>141</v>
      </c>
      <c r="BM239" s="189" t="s">
        <v>605</v>
      </c>
    </row>
    <row r="240" s="2" customFormat="1" ht="21.75" customHeight="1">
      <c r="A240" s="34"/>
      <c r="B240" s="176"/>
      <c r="C240" s="177" t="s">
        <v>430</v>
      </c>
      <c r="D240" s="177" t="s">
        <v>137</v>
      </c>
      <c r="E240" s="178" t="s">
        <v>606</v>
      </c>
      <c r="F240" s="179" t="s">
        <v>607</v>
      </c>
      <c r="G240" s="180" t="s">
        <v>140</v>
      </c>
      <c r="H240" s="181">
        <v>12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39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141</v>
      </c>
      <c r="AT240" s="189" t="s">
        <v>137</v>
      </c>
      <c r="AU240" s="189" t="s">
        <v>142</v>
      </c>
      <c r="AY240" s="15" t="s">
        <v>135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142</v>
      </c>
      <c r="BK240" s="190">
        <f>ROUND(I240*H240,2)</f>
        <v>0</v>
      </c>
      <c r="BL240" s="15" t="s">
        <v>141</v>
      </c>
      <c r="BM240" s="189" t="s">
        <v>608</v>
      </c>
    </row>
    <row r="241" s="2" customFormat="1" ht="24.15" customHeight="1">
      <c r="A241" s="34"/>
      <c r="B241" s="176"/>
      <c r="C241" s="177" t="s">
        <v>609</v>
      </c>
      <c r="D241" s="177" t="s">
        <v>137</v>
      </c>
      <c r="E241" s="178" t="s">
        <v>610</v>
      </c>
      <c r="F241" s="179" t="s">
        <v>611</v>
      </c>
      <c r="G241" s="180" t="s">
        <v>140</v>
      </c>
      <c r="H241" s="181">
        <v>79.799999999999997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39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141</v>
      </c>
      <c r="AT241" s="189" t="s">
        <v>137</v>
      </c>
      <c r="AU241" s="189" t="s">
        <v>142</v>
      </c>
      <c r="AY241" s="15" t="s">
        <v>135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142</v>
      </c>
      <c r="BK241" s="190">
        <f>ROUND(I241*H241,2)</f>
        <v>0</v>
      </c>
      <c r="BL241" s="15" t="s">
        <v>141</v>
      </c>
      <c r="BM241" s="189" t="s">
        <v>612</v>
      </c>
    </row>
    <row r="242" s="2" customFormat="1" ht="24.15" customHeight="1">
      <c r="A242" s="34"/>
      <c r="B242" s="176"/>
      <c r="C242" s="177" t="s">
        <v>433</v>
      </c>
      <c r="D242" s="177" t="s">
        <v>137</v>
      </c>
      <c r="E242" s="178" t="s">
        <v>613</v>
      </c>
      <c r="F242" s="179" t="s">
        <v>614</v>
      </c>
      <c r="G242" s="180" t="s">
        <v>140</v>
      </c>
      <c r="H242" s="181">
        <v>9.5999999999999996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39</v>
      </c>
      <c r="O242" s="78"/>
      <c r="P242" s="187">
        <f>O242*H242</f>
        <v>0</v>
      </c>
      <c r="Q242" s="187">
        <v>2.4635600000000002</v>
      </c>
      <c r="R242" s="187">
        <f>Q242*H242</f>
        <v>23.650176000000002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141</v>
      </c>
      <c r="AT242" s="189" t="s">
        <v>137</v>
      </c>
      <c r="AU242" s="189" t="s">
        <v>142</v>
      </c>
      <c r="AY242" s="15" t="s">
        <v>135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142</v>
      </c>
      <c r="BK242" s="190">
        <f>ROUND(I242*H242,2)</f>
        <v>0</v>
      </c>
      <c r="BL242" s="15" t="s">
        <v>141</v>
      </c>
      <c r="BM242" s="189" t="s">
        <v>615</v>
      </c>
    </row>
    <row r="243" s="2" customFormat="1" ht="24.15" customHeight="1">
      <c r="A243" s="34"/>
      <c r="B243" s="176"/>
      <c r="C243" s="177" t="s">
        <v>616</v>
      </c>
      <c r="D243" s="177" t="s">
        <v>137</v>
      </c>
      <c r="E243" s="178" t="s">
        <v>617</v>
      </c>
      <c r="F243" s="179" t="s">
        <v>618</v>
      </c>
      <c r="G243" s="180" t="s">
        <v>194</v>
      </c>
      <c r="H243" s="181">
        <v>8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39</v>
      </c>
      <c r="O243" s="78"/>
      <c r="P243" s="187">
        <f>O243*H243</f>
        <v>0</v>
      </c>
      <c r="Q243" s="187">
        <v>0.047357499999999997</v>
      </c>
      <c r="R243" s="187">
        <f>Q243*H243</f>
        <v>0.37885999999999997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141</v>
      </c>
      <c r="AT243" s="189" t="s">
        <v>137</v>
      </c>
      <c r="AU243" s="189" t="s">
        <v>142</v>
      </c>
      <c r="AY243" s="15" t="s">
        <v>135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142</v>
      </c>
      <c r="BK243" s="190">
        <f>ROUND(I243*H243,2)</f>
        <v>0</v>
      </c>
      <c r="BL243" s="15" t="s">
        <v>141</v>
      </c>
      <c r="BM243" s="189" t="s">
        <v>619</v>
      </c>
    </row>
    <row r="244" s="2" customFormat="1" ht="24.15" customHeight="1">
      <c r="A244" s="34"/>
      <c r="B244" s="176"/>
      <c r="C244" s="191" t="s">
        <v>437</v>
      </c>
      <c r="D244" s="191" t="s">
        <v>196</v>
      </c>
      <c r="E244" s="192" t="s">
        <v>620</v>
      </c>
      <c r="F244" s="193" t="s">
        <v>621</v>
      </c>
      <c r="G244" s="194" t="s">
        <v>194</v>
      </c>
      <c r="H244" s="195">
        <v>8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39</v>
      </c>
      <c r="O244" s="78"/>
      <c r="P244" s="187">
        <f>O244*H244</f>
        <v>0</v>
      </c>
      <c r="Q244" s="187">
        <v>6.4000000000000004</v>
      </c>
      <c r="R244" s="187">
        <f>Q244*H244</f>
        <v>51.200000000000003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151</v>
      </c>
      <c r="AT244" s="189" t="s">
        <v>196</v>
      </c>
      <c r="AU244" s="189" t="s">
        <v>142</v>
      </c>
      <c r="AY244" s="15" t="s">
        <v>135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142</v>
      </c>
      <c r="BK244" s="190">
        <f>ROUND(I244*H244,2)</f>
        <v>0</v>
      </c>
      <c r="BL244" s="15" t="s">
        <v>141</v>
      </c>
      <c r="BM244" s="189" t="s">
        <v>622</v>
      </c>
    </row>
    <row r="245" s="2" customFormat="1" ht="37.8" customHeight="1">
      <c r="A245" s="34"/>
      <c r="B245" s="176"/>
      <c r="C245" s="177" t="s">
        <v>623</v>
      </c>
      <c r="D245" s="177" t="s">
        <v>137</v>
      </c>
      <c r="E245" s="178" t="s">
        <v>624</v>
      </c>
      <c r="F245" s="179" t="s">
        <v>334</v>
      </c>
      <c r="G245" s="180" t="s">
        <v>140</v>
      </c>
      <c r="H245" s="181">
        <v>79.799999999999997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39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141</v>
      </c>
      <c r="AT245" s="189" t="s">
        <v>137</v>
      </c>
      <c r="AU245" s="189" t="s">
        <v>142</v>
      </c>
      <c r="AY245" s="15" t="s">
        <v>135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142</v>
      </c>
      <c r="BK245" s="190">
        <f>ROUND(I245*H245,2)</f>
        <v>0</v>
      </c>
      <c r="BL245" s="15" t="s">
        <v>141</v>
      </c>
      <c r="BM245" s="189" t="s">
        <v>625</v>
      </c>
    </row>
    <row r="246" s="2" customFormat="1" ht="24.15" customHeight="1">
      <c r="A246" s="34"/>
      <c r="B246" s="176"/>
      <c r="C246" s="177" t="s">
        <v>440</v>
      </c>
      <c r="D246" s="177" t="s">
        <v>137</v>
      </c>
      <c r="E246" s="178" t="s">
        <v>626</v>
      </c>
      <c r="F246" s="179" t="s">
        <v>627</v>
      </c>
      <c r="G246" s="180" t="s">
        <v>472</v>
      </c>
      <c r="H246" s="181">
        <v>1</v>
      </c>
      <c r="I246" s="182"/>
      <c r="J246" s="183">
        <f>ROUND(I246*H246,2)</f>
        <v>0</v>
      </c>
      <c r="K246" s="184"/>
      <c r="L246" s="35"/>
      <c r="M246" s="202" t="s">
        <v>1</v>
      </c>
      <c r="N246" s="203" t="s">
        <v>39</v>
      </c>
      <c r="O246" s="204"/>
      <c r="P246" s="205">
        <f>O246*H246</f>
        <v>0</v>
      </c>
      <c r="Q246" s="205">
        <v>0</v>
      </c>
      <c r="R246" s="205">
        <f>Q246*H246</f>
        <v>0</v>
      </c>
      <c r="S246" s="205">
        <v>0</v>
      </c>
      <c r="T246" s="20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264</v>
      </c>
      <c r="AT246" s="189" t="s">
        <v>137</v>
      </c>
      <c r="AU246" s="189" t="s">
        <v>142</v>
      </c>
      <c r="AY246" s="15" t="s">
        <v>135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142</v>
      </c>
      <c r="BK246" s="190">
        <f>ROUND(I246*H246,2)</f>
        <v>0</v>
      </c>
      <c r="BL246" s="15" t="s">
        <v>264</v>
      </c>
      <c r="BM246" s="189" t="s">
        <v>628</v>
      </c>
    </row>
    <row r="247" s="2" customFormat="1" ht="6.96" customHeight="1">
      <c r="A247" s="34"/>
      <c r="B247" s="61"/>
      <c r="C247" s="62"/>
      <c r="D247" s="62"/>
      <c r="E247" s="62"/>
      <c r="F247" s="62"/>
      <c r="G247" s="62"/>
      <c r="H247" s="62"/>
      <c r="I247" s="62"/>
      <c r="J247" s="62"/>
      <c r="K247" s="62"/>
      <c r="L247" s="35"/>
      <c r="M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</row>
  </sheetData>
  <autoFilter ref="C127:K24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101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Výstavba a modernizácia športového arálu Partizán Bardejov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102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629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15. 1. 2026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33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37</v>
      </c>
      <c r="E33" s="41" t="s">
        <v>38</v>
      </c>
      <c r="F33" s="128">
        <f>ROUND((SUM(BE122:BE177)),  2)</f>
        <v>0</v>
      </c>
      <c r="G33" s="129"/>
      <c r="H33" s="129"/>
      <c r="I33" s="130">
        <v>0.23000000000000001</v>
      </c>
      <c r="J33" s="128">
        <f>ROUND(((SUM(BE122:BE177))*I33),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39</v>
      </c>
      <c r="F34" s="131">
        <f>ROUND((SUM(BF122:BF177)),  2)</f>
        <v>0</v>
      </c>
      <c r="G34" s="34"/>
      <c r="H34" s="34"/>
      <c r="I34" s="132">
        <v>0.23000000000000001</v>
      </c>
      <c r="J34" s="131">
        <f>ROUND(((SUM(BF122:BF177))*I34),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1">
        <f>ROUND((SUM(BG122:BG177)),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1">
        <f>ROUND((SUM(BH122:BH177)),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8">
        <f>ROUND((SUM(BI122:BI177)),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43</v>
      </c>
      <c r="E39" s="82"/>
      <c r="F39" s="82"/>
      <c r="G39" s="135" t="s">
        <v>44</v>
      </c>
      <c r="H39" s="136" t="s">
        <v>45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48</v>
      </c>
      <c r="E61" s="37"/>
      <c r="F61" s="139" t="s">
        <v>49</v>
      </c>
      <c r="G61" s="59" t="s">
        <v>48</v>
      </c>
      <c r="H61" s="37"/>
      <c r="I61" s="37"/>
      <c r="J61" s="140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48</v>
      </c>
      <c r="E76" s="37"/>
      <c r="F76" s="139" t="s">
        <v>49</v>
      </c>
      <c r="G76" s="59" t="s">
        <v>48</v>
      </c>
      <c r="H76" s="37"/>
      <c r="I76" s="37"/>
      <c r="J76" s="140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Výstavba a modernizácia športového arálu Partizán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102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SO-02.2 - Výstavba tréningovej plochy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Bardejov</v>
      </c>
      <c r="G89" s="34"/>
      <c r="H89" s="34"/>
      <c r="I89" s="28" t="s">
        <v>21</v>
      </c>
      <c r="J89" s="70" t="str">
        <f>IF(J12="","",J12)</f>
        <v>15. 1. 2026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105</v>
      </c>
      <c r="D94" s="133"/>
      <c r="E94" s="133"/>
      <c r="F94" s="133"/>
      <c r="G94" s="133"/>
      <c r="H94" s="133"/>
      <c r="I94" s="133"/>
      <c r="J94" s="142" t="s">
        <v>106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107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s="9" customFormat="1" ht="24.96" customHeight="1">
      <c r="A97" s="9"/>
      <c r="B97" s="144"/>
      <c r="C97" s="9"/>
      <c r="D97" s="145" t="s">
        <v>109</v>
      </c>
      <c r="E97" s="146"/>
      <c r="F97" s="146"/>
      <c r="G97" s="146"/>
      <c r="H97" s="146"/>
      <c r="I97" s="146"/>
      <c r="J97" s="147">
        <f>J123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110</v>
      </c>
      <c r="E98" s="150"/>
      <c r="F98" s="150"/>
      <c r="G98" s="150"/>
      <c r="H98" s="150"/>
      <c r="I98" s="150"/>
      <c r="J98" s="151">
        <f>J124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111</v>
      </c>
      <c r="E99" s="150"/>
      <c r="F99" s="150"/>
      <c r="G99" s="150"/>
      <c r="H99" s="150"/>
      <c r="I99" s="150"/>
      <c r="J99" s="151">
        <f>J139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113</v>
      </c>
      <c r="E100" s="150"/>
      <c r="F100" s="150"/>
      <c r="G100" s="150"/>
      <c r="H100" s="150"/>
      <c r="I100" s="150"/>
      <c r="J100" s="151">
        <f>J152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322</v>
      </c>
      <c r="E101" s="150"/>
      <c r="F101" s="150"/>
      <c r="G101" s="150"/>
      <c r="H101" s="150"/>
      <c r="I101" s="150"/>
      <c r="J101" s="151">
        <f>J170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114</v>
      </c>
      <c r="E102" s="150"/>
      <c r="F102" s="150"/>
      <c r="G102" s="150"/>
      <c r="H102" s="150"/>
      <c r="I102" s="150"/>
      <c r="J102" s="151">
        <f>J175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121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22" t="str">
        <f>E7</f>
        <v>Výstavba a modernizácia športového arálu Partizán Bardejov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102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SO-02.2 - Výstavba tréningovej plochy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Bardejov</v>
      </c>
      <c r="G116" s="34"/>
      <c r="H116" s="34"/>
      <c r="I116" s="28" t="s">
        <v>21</v>
      </c>
      <c r="J116" s="70" t="str">
        <f>IF(J12="","",J12)</f>
        <v>15. 1. 2026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 xml:space="preserve"> </v>
      </c>
      <c r="G118" s="34"/>
      <c r="H118" s="34"/>
      <c r="I118" s="28" t="s">
        <v>29</v>
      </c>
      <c r="J118" s="32" t="str">
        <f>E21</f>
        <v xml:space="preserve"> 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31</v>
      </c>
      <c r="J119" s="32" t="str">
        <f>E24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122</v>
      </c>
      <c r="D121" s="155" t="s">
        <v>58</v>
      </c>
      <c r="E121" s="155" t="s">
        <v>54</v>
      </c>
      <c r="F121" s="155" t="s">
        <v>55</v>
      </c>
      <c r="G121" s="155" t="s">
        <v>123</v>
      </c>
      <c r="H121" s="155" t="s">
        <v>124</v>
      </c>
      <c r="I121" s="155" t="s">
        <v>125</v>
      </c>
      <c r="J121" s="156" t="s">
        <v>106</v>
      </c>
      <c r="K121" s="157" t="s">
        <v>126</v>
      </c>
      <c r="L121" s="158"/>
      <c r="M121" s="87" t="s">
        <v>1</v>
      </c>
      <c r="N121" s="88" t="s">
        <v>37</v>
      </c>
      <c r="O121" s="88" t="s">
        <v>127</v>
      </c>
      <c r="P121" s="88" t="s">
        <v>128</v>
      </c>
      <c r="Q121" s="88" t="s">
        <v>129</v>
      </c>
      <c r="R121" s="88" t="s">
        <v>130</v>
      </c>
      <c r="S121" s="88" t="s">
        <v>131</v>
      </c>
      <c r="T121" s="89" t="s">
        <v>132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94" t="s">
        <v>107</v>
      </c>
      <c r="D122" s="34"/>
      <c r="E122" s="34"/>
      <c r="F122" s="34"/>
      <c r="G122" s="34"/>
      <c r="H122" s="34"/>
      <c r="I122" s="34"/>
      <c r="J122" s="159">
        <f>BK122</f>
        <v>0</v>
      </c>
      <c r="K122" s="34"/>
      <c r="L122" s="35"/>
      <c r="M122" s="90"/>
      <c r="N122" s="74"/>
      <c r="O122" s="91"/>
      <c r="P122" s="160">
        <f>P123</f>
        <v>0</v>
      </c>
      <c r="Q122" s="91"/>
      <c r="R122" s="160">
        <f>R123</f>
        <v>591.05910349999999</v>
      </c>
      <c r="S122" s="91"/>
      <c r="T122" s="161">
        <f>T123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72</v>
      </c>
      <c r="AU122" s="15" t="s">
        <v>108</v>
      </c>
      <c r="BK122" s="162">
        <f>BK123</f>
        <v>0</v>
      </c>
    </row>
    <row r="123" s="12" customFormat="1" ht="25.92" customHeight="1">
      <c r="A123" s="12"/>
      <c r="B123" s="163"/>
      <c r="C123" s="12"/>
      <c r="D123" s="164" t="s">
        <v>72</v>
      </c>
      <c r="E123" s="165" t="s">
        <v>133</v>
      </c>
      <c r="F123" s="165" t="s">
        <v>134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P124+P139+P152+P170+P175</f>
        <v>0</v>
      </c>
      <c r="Q123" s="169"/>
      <c r="R123" s="170">
        <f>R124+R139+R152+R170+R175</f>
        <v>591.05910349999999</v>
      </c>
      <c r="S123" s="169"/>
      <c r="T123" s="171">
        <f>T124+T139+T152+T170+T175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81</v>
      </c>
      <c r="AT123" s="172" t="s">
        <v>72</v>
      </c>
      <c r="AU123" s="172" t="s">
        <v>73</v>
      </c>
      <c r="AY123" s="164" t="s">
        <v>135</v>
      </c>
      <c r="BK123" s="173">
        <f>BK124+BK139+BK152+BK170+BK175</f>
        <v>0</v>
      </c>
    </row>
    <row r="124" s="12" customFormat="1" ht="22.8" customHeight="1">
      <c r="A124" s="12"/>
      <c r="B124" s="163"/>
      <c r="C124" s="12"/>
      <c r="D124" s="164" t="s">
        <v>72</v>
      </c>
      <c r="E124" s="174" t="s">
        <v>81</v>
      </c>
      <c r="F124" s="174" t="s">
        <v>136</v>
      </c>
      <c r="G124" s="12"/>
      <c r="H124" s="12"/>
      <c r="I124" s="166"/>
      <c r="J124" s="175">
        <f>BK124</f>
        <v>0</v>
      </c>
      <c r="K124" s="12"/>
      <c r="L124" s="163"/>
      <c r="M124" s="168"/>
      <c r="N124" s="169"/>
      <c r="O124" s="169"/>
      <c r="P124" s="170">
        <f>SUM(P125:P138)</f>
        <v>0</v>
      </c>
      <c r="Q124" s="169"/>
      <c r="R124" s="170">
        <f>SUM(R125:R138)</f>
        <v>0</v>
      </c>
      <c r="S124" s="169"/>
      <c r="T124" s="171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81</v>
      </c>
      <c r="AT124" s="172" t="s">
        <v>72</v>
      </c>
      <c r="AU124" s="172" t="s">
        <v>81</v>
      </c>
      <c r="AY124" s="164" t="s">
        <v>135</v>
      </c>
      <c r="BK124" s="173">
        <f>SUM(BK125:BK138)</f>
        <v>0</v>
      </c>
    </row>
    <row r="125" s="2" customFormat="1" ht="33" customHeight="1">
      <c r="A125" s="34"/>
      <c r="B125" s="176"/>
      <c r="C125" s="177" t="s">
        <v>81</v>
      </c>
      <c r="D125" s="177" t="s">
        <v>137</v>
      </c>
      <c r="E125" s="178" t="s">
        <v>323</v>
      </c>
      <c r="F125" s="179" t="s">
        <v>324</v>
      </c>
      <c r="G125" s="180" t="s">
        <v>140</v>
      </c>
      <c r="H125" s="181">
        <v>204.15000000000001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39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141</v>
      </c>
      <c r="AT125" s="189" t="s">
        <v>137</v>
      </c>
      <c r="AU125" s="189" t="s">
        <v>142</v>
      </c>
      <c r="AY125" s="15" t="s">
        <v>135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142</v>
      </c>
      <c r="BK125" s="190">
        <f>ROUND(I125*H125,2)</f>
        <v>0</v>
      </c>
      <c r="BL125" s="15" t="s">
        <v>141</v>
      </c>
      <c r="BM125" s="189" t="s">
        <v>630</v>
      </c>
    </row>
    <row r="126" s="2" customFormat="1" ht="24.15" customHeight="1">
      <c r="A126" s="34"/>
      <c r="B126" s="176"/>
      <c r="C126" s="177" t="s">
        <v>142</v>
      </c>
      <c r="D126" s="177" t="s">
        <v>137</v>
      </c>
      <c r="E126" s="178" t="s">
        <v>325</v>
      </c>
      <c r="F126" s="179" t="s">
        <v>326</v>
      </c>
      <c r="G126" s="180" t="s">
        <v>140</v>
      </c>
      <c r="H126" s="181">
        <v>272.19999999999999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39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141</v>
      </c>
      <c r="AT126" s="189" t="s">
        <v>137</v>
      </c>
      <c r="AU126" s="189" t="s">
        <v>142</v>
      </c>
      <c r="AY126" s="15" t="s">
        <v>135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142</v>
      </c>
      <c r="BK126" s="190">
        <f>ROUND(I126*H126,2)</f>
        <v>0</v>
      </c>
      <c r="BL126" s="15" t="s">
        <v>141</v>
      </c>
      <c r="BM126" s="189" t="s">
        <v>631</v>
      </c>
    </row>
    <row r="127" s="2" customFormat="1" ht="24.15" customHeight="1">
      <c r="A127" s="34"/>
      <c r="B127" s="176"/>
      <c r="C127" s="177" t="s">
        <v>145</v>
      </c>
      <c r="D127" s="177" t="s">
        <v>137</v>
      </c>
      <c r="E127" s="178" t="s">
        <v>327</v>
      </c>
      <c r="F127" s="179" t="s">
        <v>328</v>
      </c>
      <c r="G127" s="180" t="s">
        <v>140</v>
      </c>
      <c r="H127" s="181">
        <v>12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39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141</v>
      </c>
      <c r="AT127" s="189" t="s">
        <v>137</v>
      </c>
      <c r="AU127" s="189" t="s">
        <v>142</v>
      </c>
      <c r="AY127" s="15" t="s">
        <v>135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142</v>
      </c>
      <c r="BK127" s="190">
        <f>ROUND(I127*H127,2)</f>
        <v>0</v>
      </c>
      <c r="BL127" s="15" t="s">
        <v>141</v>
      </c>
      <c r="BM127" s="189" t="s">
        <v>632</v>
      </c>
    </row>
    <row r="128" s="2" customFormat="1" ht="24.15" customHeight="1">
      <c r="A128" s="34"/>
      <c r="B128" s="176"/>
      <c r="C128" s="177" t="s">
        <v>141</v>
      </c>
      <c r="D128" s="177" t="s">
        <v>137</v>
      </c>
      <c r="E128" s="178" t="s">
        <v>331</v>
      </c>
      <c r="F128" s="179" t="s">
        <v>332</v>
      </c>
      <c r="G128" s="180" t="s">
        <v>140</v>
      </c>
      <c r="H128" s="181">
        <v>38.009999999999998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39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141</v>
      </c>
      <c r="AT128" s="189" t="s">
        <v>137</v>
      </c>
      <c r="AU128" s="189" t="s">
        <v>142</v>
      </c>
      <c r="AY128" s="15" t="s">
        <v>135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142</v>
      </c>
      <c r="BK128" s="190">
        <f>ROUND(I128*H128,2)</f>
        <v>0</v>
      </c>
      <c r="BL128" s="15" t="s">
        <v>141</v>
      </c>
      <c r="BM128" s="189" t="s">
        <v>633</v>
      </c>
    </row>
    <row r="129" s="2" customFormat="1" ht="37.8" customHeight="1">
      <c r="A129" s="34"/>
      <c r="B129" s="176"/>
      <c r="C129" s="177" t="s">
        <v>152</v>
      </c>
      <c r="D129" s="177" t="s">
        <v>137</v>
      </c>
      <c r="E129" s="178" t="s">
        <v>333</v>
      </c>
      <c r="F129" s="179" t="s">
        <v>334</v>
      </c>
      <c r="G129" s="180" t="s">
        <v>140</v>
      </c>
      <c r="H129" s="181">
        <v>38.009999999999998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39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141</v>
      </c>
      <c r="AT129" s="189" t="s">
        <v>137</v>
      </c>
      <c r="AU129" s="189" t="s">
        <v>142</v>
      </c>
      <c r="AY129" s="15" t="s">
        <v>135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142</v>
      </c>
      <c r="BK129" s="190">
        <f>ROUND(I129*H129,2)</f>
        <v>0</v>
      </c>
      <c r="BL129" s="15" t="s">
        <v>141</v>
      </c>
      <c r="BM129" s="189" t="s">
        <v>634</v>
      </c>
    </row>
    <row r="130" s="2" customFormat="1" ht="33" customHeight="1">
      <c r="A130" s="34"/>
      <c r="B130" s="176"/>
      <c r="C130" s="177" t="s">
        <v>148</v>
      </c>
      <c r="D130" s="177" t="s">
        <v>137</v>
      </c>
      <c r="E130" s="178" t="s">
        <v>335</v>
      </c>
      <c r="F130" s="179" t="s">
        <v>336</v>
      </c>
      <c r="G130" s="180" t="s">
        <v>140</v>
      </c>
      <c r="H130" s="181">
        <v>473.35000000000002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39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141</v>
      </c>
      <c r="AT130" s="189" t="s">
        <v>137</v>
      </c>
      <c r="AU130" s="189" t="s">
        <v>142</v>
      </c>
      <c r="AY130" s="15" t="s">
        <v>135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142</v>
      </c>
      <c r="BK130" s="190">
        <f>ROUND(I130*H130,2)</f>
        <v>0</v>
      </c>
      <c r="BL130" s="15" t="s">
        <v>141</v>
      </c>
      <c r="BM130" s="189" t="s">
        <v>635</v>
      </c>
    </row>
    <row r="131" s="2" customFormat="1" ht="44.25" customHeight="1">
      <c r="A131" s="34"/>
      <c r="B131" s="176"/>
      <c r="C131" s="177" t="s">
        <v>159</v>
      </c>
      <c r="D131" s="177" t="s">
        <v>137</v>
      </c>
      <c r="E131" s="178" t="s">
        <v>337</v>
      </c>
      <c r="F131" s="179" t="s">
        <v>338</v>
      </c>
      <c r="G131" s="180" t="s">
        <v>140</v>
      </c>
      <c r="H131" s="181">
        <v>473.35000000000002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39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141</v>
      </c>
      <c r="AT131" s="189" t="s">
        <v>137</v>
      </c>
      <c r="AU131" s="189" t="s">
        <v>142</v>
      </c>
      <c r="AY131" s="15" t="s">
        <v>135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142</v>
      </c>
      <c r="BK131" s="190">
        <f>ROUND(I131*H131,2)</f>
        <v>0</v>
      </c>
      <c r="BL131" s="15" t="s">
        <v>141</v>
      </c>
      <c r="BM131" s="189" t="s">
        <v>636</v>
      </c>
    </row>
    <row r="132" s="2" customFormat="1" ht="24.15" customHeight="1">
      <c r="A132" s="34"/>
      <c r="B132" s="176"/>
      <c r="C132" s="177" t="s">
        <v>151</v>
      </c>
      <c r="D132" s="177" t="s">
        <v>137</v>
      </c>
      <c r="E132" s="178" t="s">
        <v>156</v>
      </c>
      <c r="F132" s="179" t="s">
        <v>157</v>
      </c>
      <c r="G132" s="180" t="s">
        <v>140</v>
      </c>
      <c r="H132" s="181">
        <v>473.35000000000002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39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141</v>
      </c>
      <c r="AT132" s="189" t="s">
        <v>137</v>
      </c>
      <c r="AU132" s="189" t="s">
        <v>142</v>
      </c>
      <c r="AY132" s="15" t="s">
        <v>135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142</v>
      </c>
      <c r="BK132" s="190">
        <f>ROUND(I132*H132,2)</f>
        <v>0</v>
      </c>
      <c r="BL132" s="15" t="s">
        <v>141</v>
      </c>
      <c r="BM132" s="189" t="s">
        <v>637</v>
      </c>
    </row>
    <row r="133" s="2" customFormat="1" ht="21.75" customHeight="1">
      <c r="A133" s="34"/>
      <c r="B133" s="176"/>
      <c r="C133" s="177" t="s">
        <v>167</v>
      </c>
      <c r="D133" s="177" t="s">
        <v>137</v>
      </c>
      <c r="E133" s="178" t="s">
        <v>339</v>
      </c>
      <c r="F133" s="179" t="s">
        <v>340</v>
      </c>
      <c r="G133" s="180" t="s">
        <v>170</v>
      </c>
      <c r="H133" s="181">
        <v>1006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39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141</v>
      </c>
      <c r="AT133" s="189" t="s">
        <v>137</v>
      </c>
      <c r="AU133" s="189" t="s">
        <v>142</v>
      </c>
      <c r="AY133" s="15" t="s">
        <v>135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142</v>
      </c>
      <c r="BK133" s="190">
        <f>ROUND(I133*H133,2)</f>
        <v>0</v>
      </c>
      <c r="BL133" s="15" t="s">
        <v>141</v>
      </c>
      <c r="BM133" s="189" t="s">
        <v>638</v>
      </c>
    </row>
    <row r="134" s="2" customFormat="1" ht="16.5" customHeight="1">
      <c r="A134" s="34"/>
      <c r="B134" s="176"/>
      <c r="C134" s="177" t="s">
        <v>155</v>
      </c>
      <c r="D134" s="177" t="s">
        <v>137</v>
      </c>
      <c r="E134" s="178" t="s">
        <v>160</v>
      </c>
      <c r="F134" s="179" t="s">
        <v>639</v>
      </c>
      <c r="G134" s="180" t="s">
        <v>140</v>
      </c>
      <c r="H134" s="181">
        <v>473.35000000000002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39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141</v>
      </c>
      <c r="AT134" s="189" t="s">
        <v>137</v>
      </c>
      <c r="AU134" s="189" t="s">
        <v>142</v>
      </c>
      <c r="AY134" s="15" t="s">
        <v>135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142</v>
      </c>
      <c r="BK134" s="190">
        <f>ROUND(I134*H134,2)</f>
        <v>0</v>
      </c>
      <c r="BL134" s="15" t="s">
        <v>141</v>
      </c>
      <c r="BM134" s="189" t="s">
        <v>640</v>
      </c>
    </row>
    <row r="135" s="2" customFormat="1" ht="24.15" customHeight="1">
      <c r="A135" s="34"/>
      <c r="B135" s="176"/>
      <c r="C135" s="177" t="s">
        <v>176</v>
      </c>
      <c r="D135" s="177" t="s">
        <v>137</v>
      </c>
      <c r="E135" s="178" t="s">
        <v>348</v>
      </c>
      <c r="F135" s="179" t="s">
        <v>349</v>
      </c>
      <c r="G135" s="180" t="s">
        <v>140</v>
      </c>
      <c r="H135" s="181">
        <v>38.009999999999998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39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141</v>
      </c>
      <c r="AT135" s="189" t="s">
        <v>137</v>
      </c>
      <c r="AU135" s="189" t="s">
        <v>142</v>
      </c>
      <c r="AY135" s="15" t="s">
        <v>135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142</v>
      </c>
      <c r="BK135" s="190">
        <f>ROUND(I135*H135,2)</f>
        <v>0</v>
      </c>
      <c r="BL135" s="15" t="s">
        <v>141</v>
      </c>
      <c r="BM135" s="189" t="s">
        <v>641</v>
      </c>
    </row>
    <row r="136" s="2" customFormat="1" ht="24.15" customHeight="1">
      <c r="A136" s="34"/>
      <c r="B136" s="176"/>
      <c r="C136" s="177" t="s">
        <v>158</v>
      </c>
      <c r="D136" s="177" t="s">
        <v>137</v>
      </c>
      <c r="E136" s="178" t="s">
        <v>350</v>
      </c>
      <c r="F136" s="179" t="s">
        <v>351</v>
      </c>
      <c r="G136" s="180" t="s">
        <v>170</v>
      </c>
      <c r="H136" s="181">
        <v>160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39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141</v>
      </c>
      <c r="AT136" s="189" t="s">
        <v>137</v>
      </c>
      <c r="AU136" s="189" t="s">
        <v>142</v>
      </c>
      <c r="AY136" s="15" t="s">
        <v>135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142</v>
      </c>
      <c r="BK136" s="190">
        <f>ROUND(I136*H136,2)</f>
        <v>0</v>
      </c>
      <c r="BL136" s="15" t="s">
        <v>141</v>
      </c>
      <c r="BM136" s="189" t="s">
        <v>642</v>
      </c>
    </row>
    <row r="137" s="2" customFormat="1" ht="24.15" customHeight="1">
      <c r="A137" s="34"/>
      <c r="B137" s="176"/>
      <c r="C137" s="177" t="s">
        <v>183</v>
      </c>
      <c r="D137" s="177" t="s">
        <v>137</v>
      </c>
      <c r="E137" s="178" t="s">
        <v>643</v>
      </c>
      <c r="F137" s="179" t="s">
        <v>644</v>
      </c>
      <c r="G137" s="180" t="s">
        <v>170</v>
      </c>
      <c r="H137" s="181">
        <v>1361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39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141</v>
      </c>
      <c r="AT137" s="189" t="s">
        <v>137</v>
      </c>
      <c r="AU137" s="189" t="s">
        <v>142</v>
      </c>
      <c r="AY137" s="15" t="s">
        <v>135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142</v>
      </c>
      <c r="BK137" s="190">
        <f>ROUND(I137*H137,2)</f>
        <v>0</v>
      </c>
      <c r="BL137" s="15" t="s">
        <v>141</v>
      </c>
      <c r="BM137" s="189" t="s">
        <v>645</v>
      </c>
    </row>
    <row r="138" s="2" customFormat="1" ht="24.15" customHeight="1">
      <c r="A138" s="34"/>
      <c r="B138" s="176"/>
      <c r="C138" s="177" t="s">
        <v>162</v>
      </c>
      <c r="D138" s="177" t="s">
        <v>137</v>
      </c>
      <c r="E138" s="178" t="s">
        <v>346</v>
      </c>
      <c r="F138" s="179" t="s">
        <v>646</v>
      </c>
      <c r="G138" s="180" t="s">
        <v>165</v>
      </c>
      <c r="H138" s="181">
        <v>757.36000000000001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39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141</v>
      </c>
      <c r="AT138" s="189" t="s">
        <v>137</v>
      </c>
      <c r="AU138" s="189" t="s">
        <v>142</v>
      </c>
      <c r="AY138" s="15" t="s">
        <v>135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142</v>
      </c>
      <c r="BK138" s="190">
        <f>ROUND(I138*H138,2)</f>
        <v>0</v>
      </c>
      <c r="BL138" s="15" t="s">
        <v>141</v>
      </c>
      <c r="BM138" s="189" t="s">
        <v>647</v>
      </c>
    </row>
    <row r="139" s="12" customFormat="1" ht="22.8" customHeight="1">
      <c r="A139" s="12"/>
      <c r="B139" s="163"/>
      <c r="C139" s="12"/>
      <c r="D139" s="164" t="s">
        <v>72</v>
      </c>
      <c r="E139" s="174" t="s">
        <v>142</v>
      </c>
      <c r="F139" s="174" t="s">
        <v>172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SUM(P140:P151)</f>
        <v>0</v>
      </c>
      <c r="Q139" s="169"/>
      <c r="R139" s="170">
        <f>SUM(R140:R151)</f>
        <v>19.559999999999999</v>
      </c>
      <c r="S139" s="169"/>
      <c r="T139" s="171">
        <f>SUM(T140:T151)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81</v>
      </c>
      <c r="AT139" s="172" t="s">
        <v>72</v>
      </c>
      <c r="AU139" s="172" t="s">
        <v>81</v>
      </c>
      <c r="AY139" s="164" t="s">
        <v>135</v>
      </c>
      <c r="BK139" s="173">
        <f>SUM(BK140:BK151)</f>
        <v>0</v>
      </c>
    </row>
    <row r="140" s="2" customFormat="1" ht="24.15" customHeight="1">
      <c r="A140" s="34"/>
      <c r="B140" s="176"/>
      <c r="C140" s="177" t="s">
        <v>191</v>
      </c>
      <c r="D140" s="177" t="s">
        <v>137</v>
      </c>
      <c r="E140" s="178" t="s">
        <v>352</v>
      </c>
      <c r="F140" s="179" t="s">
        <v>353</v>
      </c>
      <c r="G140" s="180" t="s">
        <v>140</v>
      </c>
      <c r="H140" s="181">
        <v>12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39</v>
      </c>
      <c r="O140" s="78"/>
      <c r="P140" s="187">
        <f>O140*H140</f>
        <v>0</v>
      </c>
      <c r="Q140" s="187">
        <v>1.6299999999999999</v>
      </c>
      <c r="R140" s="187">
        <f>Q140*H140</f>
        <v>19.559999999999999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141</v>
      </c>
      <c r="AT140" s="189" t="s">
        <v>137</v>
      </c>
      <c r="AU140" s="189" t="s">
        <v>142</v>
      </c>
      <c r="AY140" s="15" t="s">
        <v>135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142</v>
      </c>
      <c r="BK140" s="190">
        <f>ROUND(I140*H140,2)</f>
        <v>0</v>
      </c>
      <c r="BL140" s="15" t="s">
        <v>141</v>
      </c>
      <c r="BM140" s="189" t="s">
        <v>648</v>
      </c>
    </row>
    <row r="141" s="2" customFormat="1" ht="24.15" customHeight="1">
      <c r="A141" s="34"/>
      <c r="B141" s="176"/>
      <c r="C141" s="177" t="s">
        <v>166</v>
      </c>
      <c r="D141" s="177" t="s">
        <v>137</v>
      </c>
      <c r="E141" s="178" t="s">
        <v>355</v>
      </c>
      <c r="F141" s="179" t="s">
        <v>356</v>
      </c>
      <c r="G141" s="180" t="s">
        <v>170</v>
      </c>
      <c r="H141" s="181">
        <v>229.5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39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141</v>
      </c>
      <c r="AT141" s="189" t="s">
        <v>137</v>
      </c>
      <c r="AU141" s="189" t="s">
        <v>142</v>
      </c>
      <c r="AY141" s="15" t="s">
        <v>135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142</v>
      </c>
      <c r="BK141" s="190">
        <f>ROUND(I141*H141,2)</f>
        <v>0</v>
      </c>
      <c r="BL141" s="15" t="s">
        <v>141</v>
      </c>
      <c r="BM141" s="189" t="s">
        <v>649</v>
      </c>
    </row>
    <row r="142" s="2" customFormat="1" ht="16.5" customHeight="1">
      <c r="A142" s="34"/>
      <c r="B142" s="176"/>
      <c r="C142" s="191" t="s">
        <v>200</v>
      </c>
      <c r="D142" s="191" t="s">
        <v>196</v>
      </c>
      <c r="E142" s="192" t="s">
        <v>357</v>
      </c>
      <c r="F142" s="193" t="s">
        <v>358</v>
      </c>
      <c r="G142" s="194" t="s">
        <v>170</v>
      </c>
      <c r="H142" s="195">
        <v>250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39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151</v>
      </c>
      <c r="AT142" s="189" t="s">
        <v>196</v>
      </c>
      <c r="AU142" s="189" t="s">
        <v>142</v>
      </c>
      <c r="AY142" s="15" t="s">
        <v>135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142</v>
      </c>
      <c r="BK142" s="190">
        <f>ROUND(I142*H142,2)</f>
        <v>0</v>
      </c>
      <c r="BL142" s="15" t="s">
        <v>141</v>
      </c>
      <c r="BM142" s="189" t="s">
        <v>650</v>
      </c>
    </row>
    <row r="143" s="2" customFormat="1" ht="16.5" customHeight="1">
      <c r="A143" s="34"/>
      <c r="B143" s="176"/>
      <c r="C143" s="177" t="s">
        <v>171</v>
      </c>
      <c r="D143" s="177" t="s">
        <v>137</v>
      </c>
      <c r="E143" s="178" t="s">
        <v>359</v>
      </c>
      <c r="F143" s="179" t="s">
        <v>360</v>
      </c>
      <c r="G143" s="180" t="s">
        <v>194</v>
      </c>
      <c r="H143" s="181">
        <v>5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39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141</v>
      </c>
      <c r="AT143" s="189" t="s">
        <v>137</v>
      </c>
      <c r="AU143" s="189" t="s">
        <v>142</v>
      </c>
      <c r="AY143" s="15" t="s">
        <v>135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142</v>
      </c>
      <c r="BK143" s="190">
        <f>ROUND(I143*H143,2)</f>
        <v>0</v>
      </c>
      <c r="BL143" s="15" t="s">
        <v>141</v>
      </c>
      <c r="BM143" s="189" t="s">
        <v>651</v>
      </c>
    </row>
    <row r="144" s="2" customFormat="1" ht="16.5" customHeight="1">
      <c r="A144" s="34"/>
      <c r="B144" s="176"/>
      <c r="C144" s="191" t="s">
        <v>208</v>
      </c>
      <c r="D144" s="191" t="s">
        <v>196</v>
      </c>
      <c r="E144" s="192" t="s">
        <v>361</v>
      </c>
      <c r="F144" s="193" t="s">
        <v>362</v>
      </c>
      <c r="G144" s="194" t="s">
        <v>194</v>
      </c>
      <c r="H144" s="195">
        <v>5</v>
      </c>
      <c r="I144" s="196"/>
      <c r="J144" s="197">
        <f>ROUND(I144*H144,2)</f>
        <v>0</v>
      </c>
      <c r="K144" s="198"/>
      <c r="L144" s="199"/>
      <c r="M144" s="200" t="s">
        <v>1</v>
      </c>
      <c r="N144" s="201" t="s">
        <v>39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151</v>
      </c>
      <c r="AT144" s="189" t="s">
        <v>196</v>
      </c>
      <c r="AU144" s="189" t="s">
        <v>142</v>
      </c>
      <c r="AY144" s="15" t="s">
        <v>135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142</v>
      </c>
      <c r="BK144" s="190">
        <f>ROUND(I144*H144,2)</f>
        <v>0</v>
      </c>
      <c r="BL144" s="15" t="s">
        <v>141</v>
      </c>
      <c r="BM144" s="189" t="s">
        <v>652</v>
      </c>
    </row>
    <row r="145" s="2" customFormat="1" ht="37.8" customHeight="1">
      <c r="A145" s="34"/>
      <c r="B145" s="176"/>
      <c r="C145" s="177" t="s">
        <v>175</v>
      </c>
      <c r="D145" s="177" t="s">
        <v>137</v>
      </c>
      <c r="E145" s="178" t="s">
        <v>363</v>
      </c>
      <c r="F145" s="179" t="s">
        <v>364</v>
      </c>
      <c r="G145" s="180" t="s">
        <v>225</v>
      </c>
      <c r="H145" s="181">
        <v>154.5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39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141</v>
      </c>
      <c r="AT145" s="189" t="s">
        <v>137</v>
      </c>
      <c r="AU145" s="189" t="s">
        <v>142</v>
      </c>
      <c r="AY145" s="15" t="s">
        <v>135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142</v>
      </c>
      <c r="BK145" s="190">
        <f>ROUND(I145*H145,2)</f>
        <v>0</v>
      </c>
      <c r="BL145" s="15" t="s">
        <v>141</v>
      </c>
      <c r="BM145" s="189" t="s">
        <v>653</v>
      </c>
    </row>
    <row r="146" s="2" customFormat="1" ht="24.15" customHeight="1">
      <c r="A146" s="34"/>
      <c r="B146" s="176"/>
      <c r="C146" s="191" t="s">
        <v>215</v>
      </c>
      <c r="D146" s="191" t="s">
        <v>196</v>
      </c>
      <c r="E146" s="192" t="s">
        <v>365</v>
      </c>
      <c r="F146" s="193" t="s">
        <v>654</v>
      </c>
      <c r="G146" s="194" t="s">
        <v>225</v>
      </c>
      <c r="H146" s="195">
        <v>154.5</v>
      </c>
      <c r="I146" s="196"/>
      <c r="J146" s="197">
        <f>ROUND(I146*H146,2)</f>
        <v>0</v>
      </c>
      <c r="K146" s="198"/>
      <c r="L146" s="199"/>
      <c r="M146" s="200" t="s">
        <v>1</v>
      </c>
      <c r="N146" s="201" t="s">
        <v>39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151</v>
      </c>
      <c r="AT146" s="189" t="s">
        <v>196</v>
      </c>
      <c r="AU146" s="189" t="s">
        <v>142</v>
      </c>
      <c r="AY146" s="15" t="s">
        <v>135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142</v>
      </c>
      <c r="BK146" s="190">
        <f>ROUND(I146*H146,2)</f>
        <v>0</v>
      </c>
      <c r="BL146" s="15" t="s">
        <v>141</v>
      </c>
      <c r="BM146" s="189" t="s">
        <v>655</v>
      </c>
    </row>
    <row r="147" s="2" customFormat="1" ht="37.8" customHeight="1">
      <c r="A147" s="34"/>
      <c r="B147" s="176"/>
      <c r="C147" s="177" t="s">
        <v>179</v>
      </c>
      <c r="D147" s="177" t="s">
        <v>137</v>
      </c>
      <c r="E147" s="178" t="s">
        <v>367</v>
      </c>
      <c r="F147" s="179" t="s">
        <v>368</v>
      </c>
      <c r="G147" s="180" t="s">
        <v>225</v>
      </c>
      <c r="H147" s="181">
        <v>51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39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141</v>
      </c>
      <c r="AT147" s="189" t="s">
        <v>137</v>
      </c>
      <c r="AU147" s="189" t="s">
        <v>142</v>
      </c>
      <c r="AY147" s="15" t="s">
        <v>135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142</v>
      </c>
      <c r="BK147" s="190">
        <f>ROUND(I147*H147,2)</f>
        <v>0</v>
      </c>
      <c r="BL147" s="15" t="s">
        <v>141</v>
      </c>
      <c r="BM147" s="189" t="s">
        <v>656</v>
      </c>
    </row>
    <row r="148" s="2" customFormat="1" ht="24.15" customHeight="1">
      <c r="A148" s="34"/>
      <c r="B148" s="176"/>
      <c r="C148" s="191" t="s">
        <v>7</v>
      </c>
      <c r="D148" s="191" t="s">
        <v>196</v>
      </c>
      <c r="E148" s="192" t="s">
        <v>369</v>
      </c>
      <c r="F148" s="193" t="s">
        <v>657</v>
      </c>
      <c r="G148" s="194" t="s">
        <v>225</v>
      </c>
      <c r="H148" s="195">
        <v>51</v>
      </c>
      <c r="I148" s="196"/>
      <c r="J148" s="197">
        <f>ROUND(I148*H148,2)</f>
        <v>0</v>
      </c>
      <c r="K148" s="198"/>
      <c r="L148" s="199"/>
      <c r="M148" s="200" t="s">
        <v>1</v>
      </c>
      <c r="N148" s="201" t="s">
        <v>39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151</v>
      </c>
      <c r="AT148" s="189" t="s">
        <v>196</v>
      </c>
      <c r="AU148" s="189" t="s">
        <v>142</v>
      </c>
      <c r="AY148" s="15" t="s">
        <v>135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142</v>
      </c>
      <c r="BK148" s="190">
        <f>ROUND(I148*H148,2)</f>
        <v>0</v>
      </c>
      <c r="BL148" s="15" t="s">
        <v>141</v>
      </c>
      <c r="BM148" s="189" t="s">
        <v>658</v>
      </c>
    </row>
    <row r="149" s="2" customFormat="1" ht="33" customHeight="1">
      <c r="A149" s="34"/>
      <c r="B149" s="176"/>
      <c r="C149" s="177" t="s">
        <v>182</v>
      </c>
      <c r="D149" s="177" t="s">
        <v>137</v>
      </c>
      <c r="E149" s="178" t="s">
        <v>387</v>
      </c>
      <c r="F149" s="179" t="s">
        <v>659</v>
      </c>
      <c r="G149" s="180" t="s">
        <v>140</v>
      </c>
      <c r="H149" s="181">
        <v>38.009999999999998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39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141</v>
      </c>
      <c r="AT149" s="189" t="s">
        <v>137</v>
      </c>
      <c r="AU149" s="189" t="s">
        <v>142</v>
      </c>
      <c r="AY149" s="15" t="s">
        <v>135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142</v>
      </c>
      <c r="BK149" s="190">
        <f>ROUND(I149*H149,2)</f>
        <v>0</v>
      </c>
      <c r="BL149" s="15" t="s">
        <v>141</v>
      </c>
      <c r="BM149" s="189" t="s">
        <v>660</v>
      </c>
    </row>
    <row r="150" s="2" customFormat="1" ht="24.15" customHeight="1">
      <c r="A150" s="34"/>
      <c r="B150" s="176"/>
      <c r="C150" s="177" t="s">
        <v>231</v>
      </c>
      <c r="D150" s="177" t="s">
        <v>137</v>
      </c>
      <c r="E150" s="178" t="s">
        <v>383</v>
      </c>
      <c r="F150" s="179" t="s">
        <v>661</v>
      </c>
      <c r="G150" s="180" t="s">
        <v>170</v>
      </c>
      <c r="H150" s="181">
        <v>1361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39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141</v>
      </c>
      <c r="AT150" s="189" t="s">
        <v>137</v>
      </c>
      <c r="AU150" s="189" t="s">
        <v>142</v>
      </c>
      <c r="AY150" s="15" t="s">
        <v>135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142</v>
      </c>
      <c r="BK150" s="190">
        <f>ROUND(I150*H150,2)</f>
        <v>0</v>
      </c>
      <c r="BL150" s="15" t="s">
        <v>141</v>
      </c>
      <c r="BM150" s="189" t="s">
        <v>662</v>
      </c>
    </row>
    <row r="151" s="2" customFormat="1" ht="16.5" customHeight="1">
      <c r="A151" s="34"/>
      <c r="B151" s="176"/>
      <c r="C151" s="191" t="s">
        <v>186</v>
      </c>
      <c r="D151" s="191" t="s">
        <v>196</v>
      </c>
      <c r="E151" s="192" t="s">
        <v>385</v>
      </c>
      <c r="F151" s="193" t="s">
        <v>386</v>
      </c>
      <c r="G151" s="194" t="s">
        <v>170</v>
      </c>
      <c r="H151" s="195">
        <v>1500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39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151</v>
      </c>
      <c r="AT151" s="189" t="s">
        <v>196</v>
      </c>
      <c r="AU151" s="189" t="s">
        <v>142</v>
      </c>
      <c r="AY151" s="15" t="s">
        <v>135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142</v>
      </c>
      <c r="BK151" s="190">
        <f>ROUND(I151*H151,2)</f>
        <v>0</v>
      </c>
      <c r="BL151" s="15" t="s">
        <v>141</v>
      </c>
      <c r="BM151" s="189" t="s">
        <v>663</v>
      </c>
    </row>
    <row r="152" s="12" customFormat="1" ht="22.8" customHeight="1">
      <c r="A152" s="12"/>
      <c r="B152" s="163"/>
      <c r="C152" s="12"/>
      <c r="D152" s="164" t="s">
        <v>72</v>
      </c>
      <c r="E152" s="174" t="s">
        <v>152</v>
      </c>
      <c r="F152" s="174" t="s">
        <v>207</v>
      </c>
      <c r="G152" s="12"/>
      <c r="H152" s="12"/>
      <c r="I152" s="166"/>
      <c r="J152" s="175">
        <f>BK152</f>
        <v>0</v>
      </c>
      <c r="K152" s="12"/>
      <c r="L152" s="163"/>
      <c r="M152" s="168"/>
      <c r="N152" s="169"/>
      <c r="O152" s="169"/>
      <c r="P152" s="170">
        <f>SUM(P153:P169)</f>
        <v>0</v>
      </c>
      <c r="Q152" s="169"/>
      <c r="R152" s="170">
        <f>SUM(R153:R169)</f>
        <v>571.49910350000005</v>
      </c>
      <c r="S152" s="169"/>
      <c r="T152" s="171">
        <f>SUM(T153:T169)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81</v>
      </c>
      <c r="AT152" s="172" t="s">
        <v>72</v>
      </c>
      <c r="AU152" s="172" t="s">
        <v>81</v>
      </c>
      <c r="AY152" s="164" t="s">
        <v>135</v>
      </c>
      <c r="BK152" s="173">
        <f>SUM(BK153:BK169)</f>
        <v>0</v>
      </c>
    </row>
    <row r="153" s="2" customFormat="1" ht="16.5" customHeight="1">
      <c r="A153" s="34"/>
      <c r="B153" s="176"/>
      <c r="C153" s="177" t="s">
        <v>244</v>
      </c>
      <c r="D153" s="177" t="s">
        <v>137</v>
      </c>
      <c r="E153" s="178" t="s">
        <v>431</v>
      </c>
      <c r="F153" s="179" t="s">
        <v>432</v>
      </c>
      <c r="G153" s="180" t="s">
        <v>170</v>
      </c>
      <c r="H153" s="181">
        <v>1006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39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141</v>
      </c>
      <c r="AT153" s="189" t="s">
        <v>137</v>
      </c>
      <c r="AU153" s="189" t="s">
        <v>142</v>
      </c>
      <c r="AY153" s="15" t="s">
        <v>135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142</v>
      </c>
      <c r="BK153" s="190">
        <f>ROUND(I153*H153,2)</f>
        <v>0</v>
      </c>
      <c r="BL153" s="15" t="s">
        <v>141</v>
      </c>
      <c r="BM153" s="189" t="s">
        <v>664</v>
      </c>
    </row>
    <row r="154" s="2" customFormat="1" ht="16.5" customHeight="1">
      <c r="A154" s="34"/>
      <c r="B154" s="176"/>
      <c r="C154" s="191" t="s">
        <v>189</v>
      </c>
      <c r="D154" s="191" t="s">
        <v>196</v>
      </c>
      <c r="E154" s="192" t="s">
        <v>435</v>
      </c>
      <c r="F154" s="193" t="s">
        <v>436</v>
      </c>
      <c r="G154" s="194" t="s">
        <v>165</v>
      </c>
      <c r="H154" s="195">
        <v>30</v>
      </c>
      <c r="I154" s="196"/>
      <c r="J154" s="197">
        <f>ROUND(I154*H154,2)</f>
        <v>0</v>
      </c>
      <c r="K154" s="198"/>
      <c r="L154" s="199"/>
      <c r="M154" s="200" t="s">
        <v>1</v>
      </c>
      <c r="N154" s="201" t="s">
        <v>39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151</v>
      </c>
      <c r="AT154" s="189" t="s">
        <v>196</v>
      </c>
      <c r="AU154" s="189" t="s">
        <v>142</v>
      </c>
      <c r="AY154" s="15" t="s">
        <v>135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142</v>
      </c>
      <c r="BK154" s="190">
        <f>ROUND(I154*H154,2)</f>
        <v>0</v>
      </c>
      <c r="BL154" s="15" t="s">
        <v>141</v>
      </c>
      <c r="BM154" s="189" t="s">
        <v>665</v>
      </c>
    </row>
    <row r="155" s="2" customFormat="1" ht="24.15" customHeight="1">
      <c r="A155" s="34"/>
      <c r="B155" s="176"/>
      <c r="C155" s="191" t="s">
        <v>251</v>
      </c>
      <c r="D155" s="191" t="s">
        <v>196</v>
      </c>
      <c r="E155" s="192" t="s">
        <v>438</v>
      </c>
      <c r="F155" s="193" t="s">
        <v>439</v>
      </c>
      <c r="G155" s="194" t="s">
        <v>165</v>
      </c>
      <c r="H155" s="195">
        <v>10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39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151</v>
      </c>
      <c r="AT155" s="189" t="s">
        <v>196</v>
      </c>
      <c r="AU155" s="189" t="s">
        <v>142</v>
      </c>
      <c r="AY155" s="15" t="s">
        <v>135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142</v>
      </c>
      <c r="BK155" s="190">
        <f>ROUND(I155*H155,2)</f>
        <v>0</v>
      </c>
      <c r="BL155" s="15" t="s">
        <v>141</v>
      </c>
      <c r="BM155" s="189" t="s">
        <v>666</v>
      </c>
    </row>
    <row r="156" s="2" customFormat="1" ht="16.5" customHeight="1">
      <c r="A156" s="34"/>
      <c r="B156" s="176"/>
      <c r="C156" s="177" t="s">
        <v>195</v>
      </c>
      <c r="D156" s="177" t="s">
        <v>137</v>
      </c>
      <c r="E156" s="178" t="s">
        <v>667</v>
      </c>
      <c r="F156" s="179" t="s">
        <v>668</v>
      </c>
      <c r="G156" s="180" t="s">
        <v>170</v>
      </c>
      <c r="H156" s="181">
        <v>355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39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141</v>
      </c>
      <c r="AT156" s="189" t="s">
        <v>137</v>
      </c>
      <c r="AU156" s="189" t="s">
        <v>142</v>
      </c>
      <c r="AY156" s="15" t="s">
        <v>135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142</v>
      </c>
      <c r="BK156" s="190">
        <f>ROUND(I156*H156,2)</f>
        <v>0</v>
      </c>
      <c r="BL156" s="15" t="s">
        <v>141</v>
      </c>
      <c r="BM156" s="189" t="s">
        <v>669</v>
      </c>
    </row>
    <row r="157" s="2" customFormat="1" ht="16.5" customHeight="1">
      <c r="A157" s="34"/>
      <c r="B157" s="176"/>
      <c r="C157" s="191" t="s">
        <v>258</v>
      </c>
      <c r="D157" s="191" t="s">
        <v>196</v>
      </c>
      <c r="E157" s="192" t="s">
        <v>670</v>
      </c>
      <c r="F157" s="193" t="s">
        <v>671</v>
      </c>
      <c r="G157" s="194" t="s">
        <v>165</v>
      </c>
      <c r="H157" s="195">
        <v>4.4420000000000002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39</v>
      </c>
      <c r="O157" s="78"/>
      <c r="P157" s="187">
        <f>O157*H157</f>
        <v>0</v>
      </c>
      <c r="Q157" s="187">
        <v>1</v>
      </c>
      <c r="R157" s="187">
        <f>Q157*H157</f>
        <v>4.4420000000000002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151</v>
      </c>
      <c r="AT157" s="189" t="s">
        <v>196</v>
      </c>
      <c r="AU157" s="189" t="s">
        <v>142</v>
      </c>
      <c r="AY157" s="15" t="s">
        <v>135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142</v>
      </c>
      <c r="BK157" s="190">
        <f>ROUND(I157*H157,2)</f>
        <v>0</v>
      </c>
      <c r="BL157" s="15" t="s">
        <v>141</v>
      </c>
      <c r="BM157" s="189" t="s">
        <v>672</v>
      </c>
    </row>
    <row r="158" s="2" customFormat="1" ht="21.75" customHeight="1">
      <c r="A158" s="34"/>
      <c r="B158" s="176"/>
      <c r="C158" s="177" t="s">
        <v>199</v>
      </c>
      <c r="D158" s="177" t="s">
        <v>137</v>
      </c>
      <c r="E158" s="178" t="s">
        <v>673</v>
      </c>
      <c r="F158" s="179" t="s">
        <v>674</v>
      </c>
      <c r="G158" s="180" t="s">
        <v>170</v>
      </c>
      <c r="H158" s="181">
        <v>355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39</v>
      </c>
      <c r="O158" s="78"/>
      <c r="P158" s="187">
        <f>O158*H158</f>
        <v>0</v>
      </c>
      <c r="Q158" s="187">
        <v>0.1002</v>
      </c>
      <c r="R158" s="187">
        <f>Q158*H158</f>
        <v>35.570999999999998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141</v>
      </c>
      <c r="AT158" s="189" t="s">
        <v>137</v>
      </c>
      <c r="AU158" s="189" t="s">
        <v>142</v>
      </c>
      <c r="AY158" s="15" t="s">
        <v>135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142</v>
      </c>
      <c r="BK158" s="190">
        <f>ROUND(I158*H158,2)</f>
        <v>0</v>
      </c>
      <c r="BL158" s="15" t="s">
        <v>141</v>
      </c>
      <c r="BM158" s="189" t="s">
        <v>675</v>
      </c>
    </row>
    <row r="159" s="2" customFormat="1" ht="16.5" customHeight="1">
      <c r="A159" s="34"/>
      <c r="B159" s="176"/>
      <c r="C159" s="191" t="s">
        <v>265</v>
      </c>
      <c r="D159" s="191" t="s">
        <v>196</v>
      </c>
      <c r="E159" s="192" t="s">
        <v>676</v>
      </c>
      <c r="F159" s="193" t="s">
        <v>677</v>
      </c>
      <c r="G159" s="194" t="s">
        <v>165</v>
      </c>
      <c r="H159" s="195">
        <v>33.725000000000001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39</v>
      </c>
      <c r="O159" s="78"/>
      <c r="P159" s="187">
        <f>O159*H159</f>
        <v>0</v>
      </c>
      <c r="Q159" s="187">
        <v>1</v>
      </c>
      <c r="R159" s="187">
        <f>Q159*H159</f>
        <v>33.725000000000001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151</v>
      </c>
      <c r="AT159" s="189" t="s">
        <v>196</v>
      </c>
      <c r="AU159" s="189" t="s">
        <v>142</v>
      </c>
      <c r="AY159" s="15" t="s">
        <v>135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142</v>
      </c>
      <c r="BK159" s="190">
        <f>ROUND(I159*H159,2)</f>
        <v>0</v>
      </c>
      <c r="BL159" s="15" t="s">
        <v>141</v>
      </c>
      <c r="BM159" s="189" t="s">
        <v>678</v>
      </c>
    </row>
    <row r="160" s="2" customFormat="1" ht="33" customHeight="1">
      <c r="A160" s="34"/>
      <c r="B160" s="176"/>
      <c r="C160" s="177" t="s">
        <v>203</v>
      </c>
      <c r="D160" s="177" t="s">
        <v>137</v>
      </c>
      <c r="E160" s="178" t="s">
        <v>416</v>
      </c>
      <c r="F160" s="179" t="s">
        <v>417</v>
      </c>
      <c r="G160" s="180" t="s">
        <v>170</v>
      </c>
      <c r="H160" s="181">
        <v>1006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39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141</v>
      </c>
      <c r="AT160" s="189" t="s">
        <v>137</v>
      </c>
      <c r="AU160" s="189" t="s">
        <v>142</v>
      </c>
      <c r="AY160" s="15" t="s">
        <v>135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142</v>
      </c>
      <c r="BK160" s="190">
        <f>ROUND(I160*H160,2)</f>
        <v>0</v>
      </c>
      <c r="BL160" s="15" t="s">
        <v>141</v>
      </c>
      <c r="BM160" s="189" t="s">
        <v>679</v>
      </c>
    </row>
    <row r="161" s="2" customFormat="1" ht="33" customHeight="1">
      <c r="A161" s="34"/>
      <c r="B161" s="176"/>
      <c r="C161" s="177" t="s">
        <v>275</v>
      </c>
      <c r="D161" s="177" t="s">
        <v>137</v>
      </c>
      <c r="E161" s="178" t="s">
        <v>209</v>
      </c>
      <c r="F161" s="179" t="s">
        <v>210</v>
      </c>
      <c r="G161" s="180" t="s">
        <v>170</v>
      </c>
      <c r="H161" s="181">
        <v>1006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39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141</v>
      </c>
      <c r="AT161" s="189" t="s">
        <v>137</v>
      </c>
      <c r="AU161" s="189" t="s">
        <v>142</v>
      </c>
      <c r="AY161" s="15" t="s">
        <v>135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142</v>
      </c>
      <c r="BK161" s="190">
        <f>ROUND(I161*H161,2)</f>
        <v>0</v>
      </c>
      <c r="BL161" s="15" t="s">
        <v>141</v>
      </c>
      <c r="BM161" s="189" t="s">
        <v>680</v>
      </c>
    </row>
    <row r="162" s="2" customFormat="1" ht="33" customHeight="1">
      <c r="A162" s="34"/>
      <c r="B162" s="176"/>
      <c r="C162" s="177" t="s">
        <v>206</v>
      </c>
      <c r="D162" s="177" t="s">
        <v>137</v>
      </c>
      <c r="E162" s="178" t="s">
        <v>421</v>
      </c>
      <c r="F162" s="179" t="s">
        <v>422</v>
      </c>
      <c r="G162" s="180" t="s">
        <v>170</v>
      </c>
      <c r="H162" s="181">
        <v>1006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39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141</v>
      </c>
      <c r="AT162" s="189" t="s">
        <v>137</v>
      </c>
      <c r="AU162" s="189" t="s">
        <v>142</v>
      </c>
      <c r="AY162" s="15" t="s">
        <v>135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142</v>
      </c>
      <c r="BK162" s="190">
        <f>ROUND(I162*H162,2)</f>
        <v>0</v>
      </c>
      <c r="BL162" s="15" t="s">
        <v>141</v>
      </c>
      <c r="BM162" s="189" t="s">
        <v>681</v>
      </c>
    </row>
    <row r="163" s="2" customFormat="1" ht="16.5" customHeight="1">
      <c r="A163" s="34"/>
      <c r="B163" s="176"/>
      <c r="C163" s="177" t="s">
        <v>283</v>
      </c>
      <c r="D163" s="177" t="s">
        <v>137</v>
      </c>
      <c r="E163" s="178" t="s">
        <v>424</v>
      </c>
      <c r="F163" s="179" t="s">
        <v>425</v>
      </c>
      <c r="G163" s="180" t="s">
        <v>170</v>
      </c>
      <c r="H163" s="181">
        <v>1006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39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141</v>
      </c>
      <c r="AT163" s="189" t="s">
        <v>137</v>
      </c>
      <c r="AU163" s="189" t="s">
        <v>142</v>
      </c>
      <c r="AY163" s="15" t="s">
        <v>135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142</v>
      </c>
      <c r="BK163" s="190">
        <f>ROUND(I163*H163,2)</f>
        <v>0</v>
      </c>
      <c r="BL163" s="15" t="s">
        <v>141</v>
      </c>
      <c r="BM163" s="189" t="s">
        <v>682</v>
      </c>
    </row>
    <row r="164" s="2" customFormat="1" ht="16.5" customHeight="1">
      <c r="A164" s="34"/>
      <c r="B164" s="176"/>
      <c r="C164" s="191" t="s">
        <v>211</v>
      </c>
      <c r="D164" s="191" t="s">
        <v>196</v>
      </c>
      <c r="E164" s="192" t="s">
        <v>428</v>
      </c>
      <c r="F164" s="193" t="s">
        <v>429</v>
      </c>
      <c r="G164" s="194" t="s">
        <v>170</v>
      </c>
      <c r="H164" s="195">
        <v>1006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39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151</v>
      </c>
      <c r="AT164" s="189" t="s">
        <v>196</v>
      </c>
      <c r="AU164" s="189" t="s">
        <v>142</v>
      </c>
      <c r="AY164" s="15" t="s">
        <v>135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142</v>
      </c>
      <c r="BK164" s="190">
        <f>ROUND(I164*H164,2)</f>
        <v>0</v>
      </c>
      <c r="BL164" s="15" t="s">
        <v>141</v>
      </c>
      <c r="BM164" s="189" t="s">
        <v>683</v>
      </c>
    </row>
    <row r="165" s="2" customFormat="1" ht="24.15" customHeight="1">
      <c r="A165" s="34"/>
      <c r="B165" s="176"/>
      <c r="C165" s="177" t="s">
        <v>293</v>
      </c>
      <c r="D165" s="177" t="s">
        <v>137</v>
      </c>
      <c r="E165" s="178" t="s">
        <v>684</v>
      </c>
      <c r="F165" s="179" t="s">
        <v>685</v>
      </c>
      <c r="G165" s="180" t="s">
        <v>170</v>
      </c>
      <c r="H165" s="181">
        <v>355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39</v>
      </c>
      <c r="O165" s="78"/>
      <c r="P165" s="187">
        <f>O165*H165</f>
        <v>0</v>
      </c>
      <c r="Q165" s="187">
        <v>0.092499999999999999</v>
      </c>
      <c r="R165" s="187">
        <f>Q165*H165</f>
        <v>32.837499999999999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141</v>
      </c>
      <c r="AT165" s="189" t="s">
        <v>137</v>
      </c>
      <c r="AU165" s="189" t="s">
        <v>142</v>
      </c>
      <c r="AY165" s="15" t="s">
        <v>135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142</v>
      </c>
      <c r="BK165" s="190">
        <f>ROUND(I165*H165,2)</f>
        <v>0</v>
      </c>
      <c r="BL165" s="15" t="s">
        <v>141</v>
      </c>
      <c r="BM165" s="189" t="s">
        <v>686</v>
      </c>
    </row>
    <row r="166" s="2" customFormat="1" ht="24.15" customHeight="1">
      <c r="A166" s="34"/>
      <c r="B166" s="176"/>
      <c r="C166" s="191" t="s">
        <v>214</v>
      </c>
      <c r="D166" s="191" t="s">
        <v>196</v>
      </c>
      <c r="E166" s="192" t="s">
        <v>687</v>
      </c>
      <c r="F166" s="193" t="s">
        <v>688</v>
      </c>
      <c r="G166" s="194" t="s">
        <v>170</v>
      </c>
      <c r="H166" s="195">
        <v>362.10000000000002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39</v>
      </c>
      <c r="O166" s="78"/>
      <c r="P166" s="187">
        <f>O166*H166</f>
        <v>0</v>
      </c>
      <c r="Q166" s="187">
        <v>0.13</v>
      </c>
      <c r="R166" s="187">
        <f>Q166*H166</f>
        <v>47.073000000000008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151</v>
      </c>
      <c r="AT166" s="189" t="s">
        <v>196</v>
      </c>
      <c r="AU166" s="189" t="s">
        <v>142</v>
      </c>
      <c r="AY166" s="15" t="s">
        <v>135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142</v>
      </c>
      <c r="BK166" s="190">
        <f>ROUND(I166*H166,2)</f>
        <v>0</v>
      </c>
      <c r="BL166" s="15" t="s">
        <v>141</v>
      </c>
      <c r="BM166" s="189" t="s">
        <v>689</v>
      </c>
    </row>
    <row r="167" s="2" customFormat="1" ht="33" customHeight="1">
      <c r="A167" s="34"/>
      <c r="B167" s="176"/>
      <c r="C167" s="177" t="s">
        <v>400</v>
      </c>
      <c r="D167" s="177" t="s">
        <v>137</v>
      </c>
      <c r="E167" s="178" t="s">
        <v>690</v>
      </c>
      <c r="F167" s="179" t="s">
        <v>691</v>
      </c>
      <c r="G167" s="180" t="s">
        <v>170</v>
      </c>
      <c r="H167" s="181">
        <v>355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39</v>
      </c>
      <c r="O167" s="78"/>
      <c r="P167" s="187">
        <f>O167*H167</f>
        <v>0</v>
      </c>
      <c r="Q167" s="187">
        <v>0.71643999999999997</v>
      </c>
      <c r="R167" s="187">
        <f>Q167*H167</f>
        <v>254.33619999999999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141</v>
      </c>
      <c r="AT167" s="189" t="s">
        <v>137</v>
      </c>
      <c r="AU167" s="189" t="s">
        <v>142</v>
      </c>
      <c r="AY167" s="15" t="s">
        <v>135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142</v>
      </c>
      <c r="BK167" s="190">
        <f>ROUND(I167*H167,2)</f>
        <v>0</v>
      </c>
      <c r="BL167" s="15" t="s">
        <v>141</v>
      </c>
      <c r="BM167" s="189" t="s">
        <v>692</v>
      </c>
    </row>
    <row r="168" s="2" customFormat="1" ht="16.5" customHeight="1">
      <c r="A168" s="34"/>
      <c r="B168" s="176"/>
      <c r="C168" s="191" t="s">
        <v>218</v>
      </c>
      <c r="D168" s="191" t="s">
        <v>196</v>
      </c>
      <c r="E168" s="192" t="s">
        <v>693</v>
      </c>
      <c r="F168" s="193" t="s">
        <v>694</v>
      </c>
      <c r="G168" s="194" t="s">
        <v>165</v>
      </c>
      <c r="H168" s="195">
        <v>92.741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39</v>
      </c>
      <c r="O168" s="78"/>
      <c r="P168" s="187">
        <f>O168*H168</f>
        <v>0</v>
      </c>
      <c r="Q168" s="187">
        <v>1</v>
      </c>
      <c r="R168" s="187">
        <f>Q168*H168</f>
        <v>92.741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151</v>
      </c>
      <c r="AT168" s="189" t="s">
        <v>196</v>
      </c>
      <c r="AU168" s="189" t="s">
        <v>142</v>
      </c>
      <c r="AY168" s="15" t="s">
        <v>135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142</v>
      </c>
      <c r="BK168" s="190">
        <f>ROUND(I168*H168,2)</f>
        <v>0</v>
      </c>
      <c r="BL168" s="15" t="s">
        <v>141</v>
      </c>
      <c r="BM168" s="189" t="s">
        <v>695</v>
      </c>
    </row>
    <row r="169" s="2" customFormat="1" ht="21.75" customHeight="1">
      <c r="A169" s="34"/>
      <c r="B169" s="176"/>
      <c r="C169" s="177" t="s">
        <v>408</v>
      </c>
      <c r="D169" s="177" t="s">
        <v>137</v>
      </c>
      <c r="E169" s="178" t="s">
        <v>696</v>
      </c>
      <c r="F169" s="179" t="s">
        <v>697</v>
      </c>
      <c r="G169" s="180" t="s">
        <v>140</v>
      </c>
      <c r="H169" s="181">
        <v>31.949999999999999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39</v>
      </c>
      <c r="O169" s="78"/>
      <c r="P169" s="187">
        <f>O169*H169</f>
        <v>0</v>
      </c>
      <c r="Q169" s="187">
        <v>2.2151299999999998</v>
      </c>
      <c r="R169" s="187">
        <f>Q169*H169</f>
        <v>70.773403499999986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141</v>
      </c>
      <c r="AT169" s="189" t="s">
        <v>137</v>
      </c>
      <c r="AU169" s="189" t="s">
        <v>142</v>
      </c>
      <c r="AY169" s="15" t="s">
        <v>135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142</v>
      </c>
      <c r="BK169" s="190">
        <f>ROUND(I169*H169,2)</f>
        <v>0</v>
      </c>
      <c r="BL169" s="15" t="s">
        <v>141</v>
      </c>
      <c r="BM169" s="189" t="s">
        <v>698</v>
      </c>
    </row>
    <row r="170" s="12" customFormat="1" ht="22.8" customHeight="1">
      <c r="A170" s="12"/>
      <c r="B170" s="163"/>
      <c r="C170" s="12"/>
      <c r="D170" s="164" t="s">
        <v>72</v>
      </c>
      <c r="E170" s="174" t="s">
        <v>151</v>
      </c>
      <c r="F170" s="174" t="s">
        <v>441</v>
      </c>
      <c r="G170" s="12"/>
      <c r="H170" s="12"/>
      <c r="I170" s="166"/>
      <c r="J170" s="175">
        <f>BK170</f>
        <v>0</v>
      </c>
      <c r="K170" s="12"/>
      <c r="L170" s="163"/>
      <c r="M170" s="168"/>
      <c r="N170" s="169"/>
      <c r="O170" s="169"/>
      <c r="P170" s="170">
        <f>SUM(P171:P174)</f>
        <v>0</v>
      </c>
      <c r="Q170" s="169"/>
      <c r="R170" s="170">
        <f>SUM(R171:R174)</f>
        <v>0</v>
      </c>
      <c r="S170" s="169"/>
      <c r="T170" s="171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4" t="s">
        <v>81</v>
      </c>
      <c r="AT170" s="172" t="s">
        <v>72</v>
      </c>
      <c r="AU170" s="172" t="s">
        <v>81</v>
      </c>
      <c r="AY170" s="164" t="s">
        <v>135</v>
      </c>
      <c r="BK170" s="173">
        <f>SUM(BK171:BK174)</f>
        <v>0</v>
      </c>
    </row>
    <row r="171" s="2" customFormat="1" ht="33" customHeight="1">
      <c r="A171" s="34"/>
      <c r="B171" s="176"/>
      <c r="C171" s="177" t="s">
        <v>221</v>
      </c>
      <c r="D171" s="177" t="s">
        <v>137</v>
      </c>
      <c r="E171" s="178" t="s">
        <v>443</v>
      </c>
      <c r="F171" s="179" t="s">
        <v>444</v>
      </c>
      <c r="G171" s="180" t="s">
        <v>194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39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141</v>
      </c>
      <c r="AT171" s="189" t="s">
        <v>137</v>
      </c>
      <c r="AU171" s="189" t="s">
        <v>142</v>
      </c>
      <c r="AY171" s="15" t="s">
        <v>135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142</v>
      </c>
      <c r="BK171" s="190">
        <f>ROUND(I171*H171,2)</f>
        <v>0</v>
      </c>
      <c r="BL171" s="15" t="s">
        <v>141</v>
      </c>
      <c r="BM171" s="189" t="s">
        <v>699</v>
      </c>
    </row>
    <row r="172" s="2" customFormat="1" ht="16.5" customHeight="1">
      <c r="A172" s="34"/>
      <c r="B172" s="176"/>
      <c r="C172" s="191" t="s">
        <v>415</v>
      </c>
      <c r="D172" s="191" t="s">
        <v>196</v>
      </c>
      <c r="E172" s="192" t="s">
        <v>446</v>
      </c>
      <c r="F172" s="193" t="s">
        <v>447</v>
      </c>
      <c r="G172" s="194" t="s">
        <v>194</v>
      </c>
      <c r="H172" s="195">
        <v>1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39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151</v>
      </c>
      <c r="AT172" s="189" t="s">
        <v>196</v>
      </c>
      <c r="AU172" s="189" t="s">
        <v>142</v>
      </c>
      <c r="AY172" s="15" t="s">
        <v>135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142</v>
      </c>
      <c r="BK172" s="190">
        <f>ROUND(I172*H172,2)</f>
        <v>0</v>
      </c>
      <c r="BL172" s="15" t="s">
        <v>141</v>
      </c>
      <c r="BM172" s="189" t="s">
        <v>700</v>
      </c>
    </row>
    <row r="173" s="2" customFormat="1" ht="21.75" customHeight="1">
      <c r="A173" s="34"/>
      <c r="B173" s="176"/>
      <c r="C173" s="191" t="s">
        <v>226</v>
      </c>
      <c r="D173" s="191" t="s">
        <v>196</v>
      </c>
      <c r="E173" s="192" t="s">
        <v>450</v>
      </c>
      <c r="F173" s="193" t="s">
        <v>451</v>
      </c>
      <c r="G173" s="194" t="s">
        <v>194</v>
      </c>
      <c r="H173" s="195">
        <v>1</v>
      </c>
      <c r="I173" s="196"/>
      <c r="J173" s="197">
        <f>ROUND(I173*H173,2)</f>
        <v>0</v>
      </c>
      <c r="K173" s="198"/>
      <c r="L173" s="199"/>
      <c r="M173" s="200" t="s">
        <v>1</v>
      </c>
      <c r="N173" s="201" t="s">
        <v>39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151</v>
      </c>
      <c r="AT173" s="189" t="s">
        <v>196</v>
      </c>
      <c r="AU173" s="189" t="s">
        <v>142</v>
      </c>
      <c r="AY173" s="15" t="s">
        <v>135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142</v>
      </c>
      <c r="BK173" s="190">
        <f>ROUND(I173*H173,2)</f>
        <v>0</v>
      </c>
      <c r="BL173" s="15" t="s">
        <v>141</v>
      </c>
      <c r="BM173" s="189" t="s">
        <v>701</v>
      </c>
    </row>
    <row r="174" s="2" customFormat="1" ht="16.5" customHeight="1">
      <c r="A174" s="34"/>
      <c r="B174" s="176"/>
      <c r="C174" s="177" t="s">
        <v>420</v>
      </c>
      <c r="D174" s="177" t="s">
        <v>137</v>
      </c>
      <c r="E174" s="178" t="s">
        <v>453</v>
      </c>
      <c r="F174" s="179" t="s">
        <v>454</v>
      </c>
      <c r="G174" s="180" t="s">
        <v>194</v>
      </c>
      <c r="H174" s="181">
        <v>1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39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141</v>
      </c>
      <c r="AT174" s="189" t="s">
        <v>137</v>
      </c>
      <c r="AU174" s="189" t="s">
        <v>142</v>
      </c>
      <c r="AY174" s="15" t="s">
        <v>135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142</v>
      </c>
      <c r="BK174" s="190">
        <f>ROUND(I174*H174,2)</f>
        <v>0</v>
      </c>
      <c r="BL174" s="15" t="s">
        <v>141</v>
      </c>
      <c r="BM174" s="189" t="s">
        <v>702</v>
      </c>
    </row>
    <row r="175" s="12" customFormat="1" ht="22.8" customHeight="1">
      <c r="A175" s="12"/>
      <c r="B175" s="163"/>
      <c r="C175" s="12"/>
      <c r="D175" s="164" t="s">
        <v>72</v>
      </c>
      <c r="E175" s="174" t="s">
        <v>167</v>
      </c>
      <c r="F175" s="174" t="s">
        <v>222</v>
      </c>
      <c r="G175" s="12"/>
      <c r="H175" s="12"/>
      <c r="I175" s="166"/>
      <c r="J175" s="175">
        <f>BK175</f>
        <v>0</v>
      </c>
      <c r="K175" s="12"/>
      <c r="L175" s="163"/>
      <c r="M175" s="168"/>
      <c r="N175" s="169"/>
      <c r="O175" s="169"/>
      <c r="P175" s="170">
        <f>SUM(P176:P177)</f>
        <v>0</v>
      </c>
      <c r="Q175" s="169"/>
      <c r="R175" s="170">
        <f>SUM(R176:R177)</f>
        <v>0</v>
      </c>
      <c r="S175" s="169"/>
      <c r="T175" s="171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4" t="s">
        <v>81</v>
      </c>
      <c r="AT175" s="172" t="s">
        <v>72</v>
      </c>
      <c r="AU175" s="172" t="s">
        <v>81</v>
      </c>
      <c r="AY175" s="164" t="s">
        <v>135</v>
      </c>
      <c r="BK175" s="173">
        <f>SUM(BK176:BK177)</f>
        <v>0</v>
      </c>
    </row>
    <row r="176" s="2" customFormat="1" ht="37.8" customHeight="1">
      <c r="A176" s="34"/>
      <c r="B176" s="176"/>
      <c r="C176" s="177" t="s">
        <v>230</v>
      </c>
      <c r="D176" s="177" t="s">
        <v>137</v>
      </c>
      <c r="E176" s="178" t="s">
        <v>457</v>
      </c>
      <c r="F176" s="179" t="s">
        <v>458</v>
      </c>
      <c r="G176" s="180" t="s">
        <v>225</v>
      </c>
      <c r="H176" s="181">
        <v>355.66000000000003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39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141</v>
      </c>
      <c r="AT176" s="189" t="s">
        <v>137</v>
      </c>
      <c r="AU176" s="189" t="s">
        <v>142</v>
      </c>
      <c r="AY176" s="15" t="s">
        <v>135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142</v>
      </c>
      <c r="BK176" s="190">
        <f>ROUND(I176*H176,2)</f>
        <v>0</v>
      </c>
      <c r="BL176" s="15" t="s">
        <v>141</v>
      </c>
      <c r="BM176" s="189" t="s">
        <v>703</v>
      </c>
    </row>
    <row r="177" s="2" customFormat="1" ht="21.75" customHeight="1">
      <c r="A177" s="34"/>
      <c r="B177" s="176"/>
      <c r="C177" s="191" t="s">
        <v>427</v>
      </c>
      <c r="D177" s="191" t="s">
        <v>196</v>
      </c>
      <c r="E177" s="192" t="s">
        <v>460</v>
      </c>
      <c r="F177" s="193" t="s">
        <v>461</v>
      </c>
      <c r="G177" s="194" t="s">
        <v>194</v>
      </c>
      <c r="H177" s="195">
        <v>370</v>
      </c>
      <c r="I177" s="196"/>
      <c r="J177" s="197">
        <f>ROUND(I177*H177,2)</f>
        <v>0</v>
      </c>
      <c r="K177" s="198"/>
      <c r="L177" s="199"/>
      <c r="M177" s="208" t="s">
        <v>1</v>
      </c>
      <c r="N177" s="209" t="s">
        <v>39</v>
      </c>
      <c r="O177" s="204"/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151</v>
      </c>
      <c r="AT177" s="189" t="s">
        <v>196</v>
      </c>
      <c r="AU177" s="189" t="s">
        <v>142</v>
      </c>
      <c r="AY177" s="15" t="s">
        <v>135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142</v>
      </c>
      <c r="BK177" s="190">
        <f>ROUND(I177*H177,2)</f>
        <v>0</v>
      </c>
      <c r="BL177" s="15" t="s">
        <v>141</v>
      </c>
      <c r="BM177" s="189" t="s">
        <v>704</v>
      </c>
    </row>
    <row r="178" s="2" customFormat="1" ht="6.96" customHeight="1">
      <c r="A178" s="34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35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autoFilter ref="C121:K17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101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Výstavba a modernizácia športového arálu Partizán Bardejov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102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705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15. 1. 2026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33</v>
      </c>
      <c r="E30" s="34"/>
      <c r="F30" s="34"/>
      <c r="G30" s="34"/>
      <c r="H30" s="34"/>
      <c r="I30" s="34"/>
      <c r="J30" s="97">
        <f>ROUND(J130,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37</v>
      </c>
      <c r="E33" s="41" t="s">
        <v>38</v>
      </c>
      <c r="F33" s="128">
        <f>ROUND((SUM(BE130:BE286)),  2)</f>
        <v>0</v>
      </c>
      <c r="G33" s="129"/>
      <c r="H33" s="129"/>
      <c r="I33" s="130">
        <v>0.23000000000000001</v>
      </c>
      <c r="J33" s="128">
        <f>ROUND(((SUM(BE130:BE286))*I33),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39</v>
      </c>
      <c r="F34" s="131">
        <f>ROUND((SUM(BF130:BF286)),  2)</f>
        <v>0</v>
      </c>
      <c r="G34" s="34"/>
      <c r="H34" s="34"/>
      <c r="I34" s="132">
        <v>0.23000000000000001</v>
      </c>
      <c r="J34" s="131">
        <f>ROUND(((SUM(BF130:BF286))*I34),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1">
        <f>ROUND((SUM(BG130:BG286)),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1">
        <f>ROUND((SUM(BH130:BH286)),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8">
        <f>ROUND((SUM(BI130:BI286)),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43</v>
      </c>
      <c r="E39" s="82"/>
      <c r="F39" s="82"/>
      <c r="G39" s="135" t="s">
        <v>44</v>
      </c>
      <c r="H39" s="136" t="s">
        <v>45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48</v>
      </c>
      <c r="E61" s="37"/>
      <c r="F61" s="139" t="s">
        <v>49</v>
      </c>
      <c r="G61" s="59" t="s">
        <v>48</v>
      </c>
      <c r="H61" s="37"/>
      <c r="I61" s="37"/>
      <c r="J61" s="140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48</v>
      </c>
      <c r="E76" s="37"/>
      <c r="F76" s="139" t="s">
        <v>49</v>
      </c>
      <c r="G76" s="59" t="s">
        <v>48</v>
      </c>
      <c r="H76" s="37"/>
      <c r="I76" s="37"/>
      <c r="J76" s="140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Výstavba a modernizácia športového arálu Partizán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102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SO-03.1 - Rekonštrukcia futbalového ihriska ´´Škvara´´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Bardejov</v>
      </c>
      <c r="G89" s="34"/>
      <c r="H89" s="34"/>
      <c r="I89" s="28" t="s">
        <v>21</v>
      </c>
      <c r="J89" s="70" t="str">
        <f>IF(J12="","",J12)</f>
        <v>15. 1. 2026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105</v>
      </c>
      <c r="D94" s="133"/>
      <c r="E94" s="133"/>
      <c r="F94" s="133"/>
      <c r="G94" s="133"/>
      <c r="H94" s="133"/>
      <c r="I94" s="133"/>
      <c r="J94" s="142" t="s">
        <v>106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107</v>
      </c>
      <c r="D96" s="34"/>
      <c r="E96" s="34"/>
      <c r="F96" s="34"/>
      <c r="G96" s="34"/>
      <c r="H96" s="34"/>
      <c r="I96" s="34"/>
      <c r="J96" s="97">
        <f>J130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s="9" customFormat="1" ht="24.96" customHeight="1">
      <c r="A97" s="9"/>
      <c r="B97" s="144"/>
      <c r="C97" s="9"/>
      <c r="D97" s="145" t="s">
        <v>706</v>
      </c>
      <c r="E97" s="146"/>
      <c r="F97" s="146"/>
      <c r="G97" s="146"/>
      <c r="H97" s="146"/>
      <c r="I97" s="146"/>
      <c r="J97" s="147">
        <f>J131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707</v>
      </c>
      <c r="E98" s="150"/>
      <c r="F98" s="150"/>
      <c r="G98" s="150"/>
      <c r="H98" s="150"/>
      <c r="I98" s="150"/>
      <c r="J98" s="151">
        <f>J132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708</v>
      </c>
      <c r="E99" s="146"/>
      <c r="F99" s="146"/>
      <c r="G99" s="146"/>
      <c r="H99" s="146"/>
      <c r="I99" s="146"/>
      <c r="J99" s="147">
        <f>J146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709</v>
      </c>
      <c r="E100" s="150"/>
      <c r="F100" s="150"/>
      <c r="G100" s="150"/>
      <c r="H100" s="150"/>
      <c r="I100" s="150"/>
      <c r="J100" s="151">
        <f>J147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710</v>
      </c>
      <c r="E101" s="150"/>
      <c r="F101" s="150"/>
      <c r="G101" s="150"/>
      <c r="H101" s="150"/>
      <c r="I101" s="150"/>
      <c r="J101" s="151">
        <f>J157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4"/>
      <c r="C102" s="9"/>
      <c r="D102" s="145" t="s">
        <v>711</v>
      </c>
      <c r="E102" s="146"/>
      <c r="F102" s="146"/>
      <c r="G102" s="146"/>
      <c r="H102" s="146"/>
      <c r="I102" s="146"/>
      <c r="J102" s="147">
        <f>J225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8"/>
      <c r="C103" s="10"/>
      <c r="D103" s="149" t="s">
        <v>712</v>
      </c>
      <c r="E103" s="150"/>
      <c r="F103" s="150"/>
      <c r="G103" s="150"/>
      <c r="H103" s="150"/>
      <c r="I103" s="150"/>
      <c r="J103" s="151">
        <f>J226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109</v>
      </c>
      <c r="E104" s="146"/>
      <c r="F104" s="146"/>
      <c r="G104" s="146"/>
      <c r="H104" s="146"/>
      <c r="I104" s="146"/>
      <c r="J104" s="147">
        <f>J228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110</v>
      </c>
      <c r="E105" s="150"/>
      <c r="F105" s="150"/>
      <c r="G105" s="150"/>
      <c r="H105" s="150"/>
      <c r="I105" s="150"/>
      <c r="J105" s="151">
        <f>J229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112</v>
      </c>
      <c r="E106" s="150"/>
      <c r="F106" s="150"/>
      <c r="G106" s="150"/>
      <c r="H106" s="150"/>
      <c r="I106" s="150"/>
      <c r="J106" s="151">
        <f>J237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8"/>
      <c r="C107" s="10"/>
      <c r="D107" s="149" t="s">
        <v>115</v>
      </c>
      <c r="E107" s="150"/>
      <c r="F107" s="150"/>
      <c r="G107" s="150"/>
      <c r="H107" s="150"/>
      <c r="I107" s="150"/>
      <c r="J107" s="151">
        <f>J242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4"/>
      <c r="C108" s="9"/>
      <c r="D108" s="145" t="s">
        <v>713</v>
      </c>
      <c r="E108" s="146"/>
      <c r="F108" s="146"/>
      <c r="G108" s="146"/>
      <c r="H108" s="146"/>
      <c r="I108" s="146"/>
      <c r="J108" s="147">
        <f>J244</f>
        <v>0</v>
      </c>
      <c r="K108" s="9"/>
      <c r="L108" s="14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4"/>
      <c r="C109" s="9"/>
      <c r="D109" s="145" t="s">
        <v>118</v>
      </c>
      <c r="E109" s="146"/>
      <c r="F109" s="146"/>
      <c r="G109" s="146"/>
      <c r="H109" s="146"/>
      <c r="I109" s="146"/>
      <c r="J109" s="147">
        <f>J251</f>
        <v>0</v>
      </c>
      <c r="K109" s="9"/>
      <c r="L109" s="14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8"/>
      <c r="C110" s="10"/>
      <c r="D110" s="149" t="s">
        <v>300</v>
      </c>
      <c r="E110" s="150"/>
      <c r="F110" s="150"/>
      <c r="G110" s="150"/>
      <c r="H110" s="150"/>
      <c r="I110" s="150"/>
      <c r="J110" s="151">
        <f>J252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121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22" t="str">
        <f>E7</f>
        <v>Výstavba a modernizácia športového arálu Partizán Bardejov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102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E9</f>
        <v>SO-03.1 - Rekonštrukcia futbalového ihriska ´´Škvara´´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19</v>
      </c>
      <c r="D124" s="34"/>
      <c r="E124" s="34"/>
      <c r="F124" s="23" t="str">
        <f>F12</f>
        <v>Bardejov</v>
      </c>
      <c r="G124" s="34"/>
      <c r="H124" s="34"/>
      <c r="I124" s="28" t="s">
        <v>21</v>
      </c>
      <c r="J124" s="70" t="str">
        <f>IF(J12="","",J12)</f>
        <v>15. 1. 2026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23</v>
      </c>
      <c r="D126" s="34"/>
      <c r="E126" s="34"/>
      <c r="F126" s="23" t="str">
        <f>E15</f>
        <v xml:space="preserve"> </v>
      </c>
      <c r="G126" s="34"/>
      <c r="H126" s="34"/>
      <c r="I126" s="28" t="s">
        <v>29</v>
      </c>
      <c r="J126" s="32" t="str">
        <f>E21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27</v>
      </c>
      <c r="D127" s="34"/>
      <c r="E127" s="34"/>
      <c r="F127" s="23" t="str">
        <f>IF(E18="","",E18)</f>
        <v>Vyplň údaj</v>
      </c>
      <c r="G127" s="34"/>
      <c r="H127" s="34"/>
      <c r="I127" s="28" t="s">
        <v>31</v>
      </c>
      <c r="J127" s="32" t="str">
        <f>E24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52"/>
      <c r="B129" s="153"/>
      <c r="C129" s="154" t="s">
        <v>122</v>
      </c>
      <c r="D129" s="155" t="s">
        <v>58</v>
      </c>
      <c r="E129" s="155" t="s">
        <v>54</v>
      </c>
      <c r="F129" s="155" t="s">
        <v>55</v>
      </c>
      <c r="G129" s="155" t="s">
        <v>123</v>
      </c>
      <c r="H129" s="155" t="s">
        <v>124</v>
      </c>
      <c r="I129" s="155" t="s">
        <v>125</v>
      </c>
      <c r="J129" s="156" t="s">
        <v>106</v>
      </c>
      <c r="K129" s="157" t="s">
        <v>126</v>
      </c>
      <c r="L129" s="158"/>
      <c r="M129" s="87" t="s">
        <v>1</v>
      </c>
      <c r="N129" s="88" t="s">
        <v>37</v>
      </c>
      <c r="O129" s="88" t="s">
        <v>127</v>
      </c>
      <c r="P129" s="88" t="s">
        <v>128</v>
      </c>
      <c r="Q129" s="88" t="s">
        <v>129</v>
      </c>
      <c r="R129" s="88" t="s">
        <v>130</v>
      </c>
      <c r="S129" s="88" t="s">
        <v>131</v>
      </c>
      <c r="T129" s="89" t="s">
        <v>132</v>
      </c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</row>
    <row r="130" s="2" customFormat="1" ht="22.8" customHeight="1">
      <c r="A130" s="34"/>
      <c r="B130" s="35"/>
      <c r="C130" s="94" t="s">
        <v>107</v>
      </c>
      <c r="D130" s="34"/>
      <c r="E130" s="34"/>
      <c r="F130" s="34"/>
      <c r="G130" s="34"/>
      <c r="H130" s="34"/>
      <c r="I130" s="34"/>
      <c r="J130" s="159">
        <f>BK130</f>
        <v>0</v>
      </c>
      <c r="K130" s="34"/>
      <c r="L130" s="35"/>
      <c r="M130" s="90"/>
      <c r="N130" s="74"/>
      <c r="O130" s="91"/>
      <c r="P130" s="160">
        <f>P131+P146+P225+P228+P244+P251</f>
        <v>0</v>
      </c>
      <c r="Q130" s="91"/>
      <c r="R130" s="160">
        <f>R131+R146+R225+R228+R244+R251</f>
        <v>414.47133600000001</v>
      </c>
      <c r="S130" s="91"/>
      <c r="T130" s="161">
        <f>T131+T146+T225+T228+T244+T251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72</v>
      </c>
      <c r="AU130" s="15" t="s">
        <v>108</v>
      </c>
      <c r="BK130" s="162">
        <f>BK131+BK146+BK225+BK228+BK244+BK251</f>
        <v>0</v>
      </c>
    </row>
    <row r="131" s="12" customFormat="1" ht="25.92" customHeight="1">
      <c r="A131" s="12"/>
      <c r="B131" s="163"/>
      <c r="C131" s="12"/>
      <c r="D131" s="164" t="s">
        <v>72</v>
      </c>
      <c r="E131" s="165" t="s">
        <v>714</v>
      </c>
      <c r="F131" s="165" t="s">
        <v>715</v>
      </c>
      <c r="G131" s="12"/>
      <c r="H131" s="12"/>
      <c r="I131" s="166"/>
      <c r="J131" s="167">
        <f>BK131</f>
        <v>0</v>
      </c>
      <c r="K131" s="12"/>
      <c r="L131" s="163"/>
      <c r="M131" s="168"/>
      <c r="N131" s="169"/>
      <c r="O131" s="169"/>
      <c r="P131" s="170">
        <f>P132</f>
        <v>0</v>
      </c>
      <c r="Q131" s="169"/>
      <c r="R131" s="170">
        <f>R132</f>
        <v>300</v>
      </c>
      <c r="S131" s="169"/>
      <c r="T131" s="171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81</v>
      </c>
      <c r="AT131" s="172" t="s">
        <v>72</v>
      </c>
      <c r="AU131" s="172" t="s">
        <v>73</v>
      </c>
      <c r="AY131" s="164" t="s">
        <v>135</v>
      </c>
      <c r="BK131" s="173">
        <f>BK132</f>
        <v>0</v>
      </c>
    </row>
    <row r="132" s="12" customFormat="1" ht="22.8" customHeight="1">
      <c r="A132" s="12"/>
      <c r="B132" s="163"/>
      <c r="C132" s="12"/>
      <c r="D132" s="164" t="s">
        <v>72</v>
      </c>
      <c r="E132" s="174" t="s">
        <v>231</v>
      </c>
      <c r="F132" s="174" t="s">
        <v>716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SUM(P133:P145)</f>
        <v>0</v>
      </c>
      <c r="Q132" s="169"/>
      <c r="R132" s="170">
        <f>SUM(R133:R145)</f>
        <v>300</v>
      </c>
      <c r="S132" s="169"/>
      <c r="T132" s="171">
        <f>SUM(T133:T145)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81</v>
      </c>
      <c r="AT132" s="172" t="s">
        <v>72</v>
      </c>
      <c r="AU132" s="172" t="s">
        <v>81</v>
      </c>
      <c r="AY132" s="164" t="s">
        <v>135</v>
      </c>
      <c r="BK132" s="173">
        <f>SUM(BK133:BK145)</f>
        <v>0</v>
      </c>
    </row>
    <row r="133" s="2" customFormat="1" ht="16.5" customHeight="1">
      <c r="A133" s="34"/>
      <c r="B133" s="176"/>
      <c r="C133" s="177" t="s">
        <v>81</v>
      </c>
      <c r="D133" s="177" t="s">
        <v>137</v>
      </c>
      <c r="E133" s="178" t="s">
        <v>717</v>
      </c>
      <c r="F133" s="179" t="s">
        <v>718</v>
      </c>
      <c r="G133" s="180" t="s">
        <v>194</v>
      </c>
      <c r="H133" s="181">
        <v>50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39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141</v>
      </c>
      <c r="AT133" s="189" t="s">
        <v>137</v>
      </c>
      <c r="AU133" s="189" t="s">
        <v>142</v>
      </c>
      <c r="AY133" s="15" t="s">
        <v>135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142</v>
      </c>
      <c r="BK133" s="190">
        <f>ROUND(I133*H133,2)</f>
        <v>0</v>
      </c>
      <c r="BL133" s="15" t="s">
        <v>141</v>
      </c>
      <c r="BM133" s="189" t="s">
        <v>142</v>
      </c>
    </row>
    <row r="134" s="2" customFormat="1" ht="37.8" customHeight="1">
      <c r="A134" s="34"/>
      <c r="B134" s="176"/>
      <c r="C134" s="177" t="s">
        <v>142</v>
      </c>
      <c r="D134" s="177" t="s">
        <v>137</v>
      </c>
      <c r="E134" s="178" t="s">
        <v>719</v>
      </c>
      <c r="F134" s="179" t="s">
        <v>720</v>
      </c>
      <c r="G134" s="180" t="s">
        <v>194</v>
      </c>
      <c r="H134" s="181">
        <v>20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39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141</v>
      </c>
      <c r="AT134" s="189" t="s">
        <v>137</v>
      </c>
      <c r="AU134" s="189" t="s">
        <v>142</v>
      </c>
      <c r="AY134" s="15" t="s">
        <v>135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142</v>
      </c>
      <c r="BK134" s="190">
        <f>ROUND(I134*H134,2)</f>
        <v>0</v>
      </c>
      <c r="BL134" s="15" t="s">
        <v>141</v>
      </c>
      <c r="BM134" s="189" t="s">
        <v>141</v>
      </c>
    </row>
    <row r="135" s="2" customFormat="1" ht="16.5" customHeight="1">
      <c r="A135" s="34"/>
      <c r="B135" s="176"/>
      <c r="C135" s="177" t="s">
        <v>145</v>
      </c>
      <c r="D135" s="177" t="s">
        <v>137</v>
      </c>
      <c r="E135" s="178" t="s">
        <v>721</v>
      </c>
      <c r="F135" s="179" t="s">
        <v>722</v>
      </c>
      <c r="G135" s="180" t="s">
        <v>194</v>
      </c>
      <c r="H135" s="181">
        <v>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39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141</v>
      </c>
      <c r="AT135" s="189" t="s">
        <v>137</v>
      </c>
      <c r="AU135" s="189" t="s">
        <v>142</v>
      </c>
      <c r="AY135" s="15" t="s">
        <v>135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142</v>
      </c>
      <c r="BK135" s="190">
        <f>ROUND(I135*H135,2)</f>
        <v>0</v>
      </c>
      <c r="BL135" s="15" t="s">
        <v>141</v>
      </c>
      <c r="BM135" s="189" t="s">
        <v>148</v>
      </c>
    </row>
    <row r="136" s="2" customFormat="1" ht="16.5" customHeight="1">
      <c r="A136" s="34"/>
      <c r="B136" s="176"/>
      <c r="C136" s="177" t="s">
        <v>141</v>
      </c>
      <c r="D136" s="177" t="s">
        <v>137</v>
      </c>
      <c r="E136" s="178" t="s">
        <v>723</v>
      </c>
      <c r="F136" s="179" t="s">
        <v>724</v>
      </c>
      <c r="G136" s="180" t="s">
        <v>194</v>
      </c>
      <c r="H136" s="181">
        <v>7.5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39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141</v>
      </c>
      <c r="AT136" s="189" t="s">
        <v>137</v>
      </c>
      <c r="AU136" s="189" t="s">
        <v>142</v>
      </c>
      <c r="AY136" s="15" t="s">
        <v>135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142</v>
      </c>
      <c r="BK136" s="190">
        <f>ROUND(I136*H136,2)</f>
        <v>0</v>
      </c>
      <c r="BL136" s="15" t="s">
        <v>141</v>
      </c>
      <c r="BM136" s="189" t="s">
        <v>151</v>
      </c>
    </row>
    <row r="137" s="2" customFormat="1" ht="16.5" customHeight="1">
      <c r="A137" s="34"/>
      <c r="B137" s="176"/>
      <c r="C137" s="191" t="s">
        <v>152</v>
      </c>
      <c r="D137" s="191" t="s">
        <v>196</v>
      </c>
      <c r="E137" s="192" t="s">
        <v>725</v>
      </c>
      <c r="F137" s="193" t="s">
        <v>726</v>
      </c>
      <c r="G137" s="194" t="s">
        <v>165</v>
      </c>
      <c r="H137" s="195">
        <v>150</v>
      </c>
      <c r="I137" s="196"/>
      <c r="J137" s="197">
        <f>ROUND(I137*H137,2)</f>
        <v>0</v>
      </c>
      <c r="K137" s="198"/>
      <c r="L137" s="199"/>
      <c r="M137" s="200" t="s">
        <v>1</v>
      </c>
      <c r="N137" s="201" t="s">
        <v>39</v>
      </c>
      <c r="O137" s="78"/>
      <c r="P137" s="187">
        <f>O137*H137</f>
        <v>0</v>
      </c>
      <c r="Q137" s="187">
        <v>1</v>
      </c>
      <c r="R137" s="187">
        <f>Q137*H137</f>
        <v>150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151</v>
      </c>
      <c r="AT137" s="189" t="s">
        <v>196</v>
      </c>
      <c r="AU137" s="189" t="s">
        <v>142</v>
      </c>
      <c r="AY137" s="15" t="s">
        <v>135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142</v>
      </c>
      <c r="BK137" s="190">
        <f>ROUND(I137*H137,2)</f>
        <v>0</v>
      </c>
      <c r="BL137" s="15" t="s">
        <v>141</v>
      </c>
      <c r="BM137" s="189" t="s">
        <v>727</v>
      </c>
    </row>
    <row r="138" s="2" customFormat="1" ht="16.5" customHeight="1">
      <c r="A138" s="34"/>
      <c r="B138" s="176"/>
      <c r="C138" s="177" t="s">
        <v>148</v>
      </c>
      <c r="D138" s="177" t="s">
        <v>137</v>
      </c>
      <c r="E138" s="178" t="s">
        <v>728</v>
      </c>
      <c r="F138" s="179" t="s">
        <v>729</v>
      </c>
      <c r="G138" s="180" t="s">
        <v>194</v>
      </c>
      <c r="H138" s="181">
        <v>7.5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39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141</v>
      </c>
      <c r="AT138" s="189" t="s">
        <v>137</v>
      </c>
      <c r="AU138" s="189" t="s">
        <v>142</v>
      </c>
      <c r="AY138" s="15" t="s">
        <v>135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142</v>
      </c>
      <c r="BK138" s="190">
        <f>ROUND(I138*H138,2)</f>
        <v>0</v>
      </c>
      <c r="BL138" s="15" t="s">
        <v>141</v>
      </c>
      <c r="BM138" s="189" t="s">
        <v>730</v>
      </c>
    </row>
    <row r="139" s="2" customFormat="1" ht="16.5" customHeight="1">
      <c r="A139" s="34"/>
      <c r="B139" s="176"/>
      <c r="C139" s="191" t="s">
        <v>159</v>
      </c>
      <c r="D139" s="191" t="s">
        <v>196</v>
      </c>
      <c r="E139" s="192" t="s">
        <v>731</v>
      </c>
      <c r="F139" s="193" t="s">
        <v>732</v>
      </c>
      <c r="G139" s="194" t="s">
        <v>165</v>
      </c>
      <c r="H139" s="195">
        <v>150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39</v>
      </c>
      <c r="O139" s="78"/>
      <c r="P139" s="187">
        <f>O139*H139</f>
        <v>0</v>
      </c>
      <c r="Q139" s="187">
        <v>1</v>
      </c>
      <c r="R139" s="187">
        <f>Q139*H139</f>
        <v>150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151</v>
      </c>
      <c r="AT139" s="189" t="s">
        <v>196</v>
      </c>
      <c r="AU139" s="189" t="s">
        <v>142</v>
      </c>
      <c r="AY139" s="15" t="s">
        <v>135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142</v>
      </c>
      <c r="BK139" s="190">
        <f>ROUND(I139*H139,2)</f>
        <v>0</v>
      </c>
      <c r="BL139" s="15" t="s">
        <v>141</v>
      </c>
      <c r="BM139" s="189" t="s">
        <v>733</v>
      </c>
    </row>
    <row r="140" s="2" customFormat="1" ht="16.5" customHeight="1">
      <c r="A140" s="34"/>
      <c r="B140" s="176"/>
      <c r="C140" s="177" t="s">
        <v>151</v>
      </c>
      <c r="D140" s="177" t="s">
        <v>137</v>
      </c>
      <c r="E140" s="178" t="s">
        <v>734</v>
      </c>
      <c r="F140" s="179" t="s">
        <v>735</v>
      </c>
      <c r="G140" s="180" t="s">
        <v>194</v>
      </c>
      <c r="H140" s="181">
        <v>1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39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141</v>
      </c>
      <c r="AT140" s="189" t="s">
        <v>137</v>
      </c>
      <c r="AU140" s="189" t="s">
        <v>142</v>
      </c>
      <c r="AY140" s="15" t="s">
        <v>135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142</v>
      </c>
      <c r="BK140" s="190">
        <f>ROUND(I140*H140,2)</f>
        <v>0</v>
      </c>
      <c r="BL140" s="15" t="s">
        <v>141</v>
      </c>
      <c r="BM140" s="189" t="s">
        <v>155</v>
      </c>
    </row>
    <row r="141" s="2" customFormat="1" ht="16.5" customHeight="1">
      <c r="A141" s="34"/>
      <c r="B141" s="176"/>
      <c r="C141" s="177" t="s">
        <v>167</v>
      </c>
      <c r="D141" s="177" t="s">
        <v>137</v>
      </c>
      <c r="E141" s="178" t="s">
        <v>736</v>
      </c>
      <c r="F141" s="179" t="s">
        <v>737</v>
      </c>
      <c r="G141" s="180" t="s">
        <v>194</v>
      </c>
      <c r="H141" s="181">
        <v>1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39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141</v>
      </c>
      <c r="AT141" s="189" t="s">
        <v>137</v>
      </c>
      <c r="AU141" s="189" t="s">
        <v>142</v>
      </c>
      <c r="AY141" s="15" t="s">
        <v>135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142</v>
      </c>
      <c r="BK141" s="190">
        <f>ROUND(I141*H141,2)</f>
        <v>0</v>
      </c>
      <c r="BL141" s="15" t="s">
        <v>141</v>
      </c>
      <c r="BM141" s="189" t="s">
        <v>158</v>
      </c>
    </row>
    <row r="142" s="2" customFormat="1" ht="16.5" customHeight="1">
      <c r="A142" s="34"/>
      <c r="B142" s="176"/>
      <c r="C142" s="177" t="s">
        <v>155</v>
      </c>
      <c r="D142" s="177" t="s">
        <v>137</v>
      </c>
      <c r="E142" s="178" t="s">
        <v>738</v>
      </c>
      <c r="F142" s="179" t="s">
        <v>739</v>
      </c>
      <c r="G142" s="180" t="s">
        <v>194</v>
      </c>
      <c r="H142" s="181">
        <v>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39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141</v>
      </c>
      <c r="AT142" s="189" t="s">
        <v>137</v>
      </c>
      <c r="AU142" s="189" t="s">
        <v>142</v>
      </c>
      <c r="AY142" s="15" t="s">
        <v>135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142</v>
      </c>
      <c r="BK142" s="190">
        <f>ROUND(I142*H142,2)</f>
        <v>0</v>
      </c>
      <c r="BL142" s="15" t="s">
        <v>141</v>
      </c>
      <c r="BM142" s="189" t="s">
        <v>162</v>
      </c>
    </row>
    <row r="143" s="2" customFormat="1" ht="16.5" customHeight="1">
      <c r="A143" s="34"/>
      <c r="B143" s="176"/>
      <c r="C143" s="177" t="s">
        <v>176</v>
      </c>
      <c r="D143" s="177" t="s">
        <v>137</v>
      </c>
      <c r="E143" s="178" t="s">
        <v>740</v>
      </c>
      <c r="F143" s="179" t="s">
        <v>741</v>
      </c>
      <c r="G143" s="180" t="s">
        <v>194</v>
      </c>
      <c r="H143" s="181">
        <v>1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39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141</v>
      </c>
      <c r="AT143" s="189" t="s">
        <v>137</v>
      </c>
      <c r="AU143" s="189" t="s">
        <v>142</v>
      </c>
      <c r="AY143" s="15" t="s">
        <v>135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142</v>
      </c>
      <c r="BK143" s="190">
        <f>ROUND(I143*H143,2)</f>
        <v>0</v>
      </c>
      <c r="BL143" s="15" t="s">
        <v>141</v>
      </c>
      <c r="BM143" s="189" t="s">
        <v>166</v>
      </c>
    </row>
    <row r="144" s="2" customFormat="1" ht="16.5" customHeight="1">
      <c r="A144" s="34"/>
      <c r="B144" s="176"/>
      <c r="C144" s="177" t="s">
        <v>158</v>
      </c>
      <c r="D144" s="177" t="s">
        <v>137</v>
      </c>
      <c r="E144" s="178" t="s">
        <v>742</v>
      </c>
      <c r="F144" s="179" t="s">
        <v>743</v>
      </c>
      <c r="G144" s="180" t="s">
        <v>194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39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141</v>
      </c>
      <c r="AT144" s="189" t="s">
        <v>137</v>
      </c>
      <c r="AU144" s="189" t="s">
        <v>142</v>
      </c>
      <c r="AY144" s="15" t="s">
        <v>135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142</v>
      </c>
      <c r="BK144" s="190">
        <f>ROUND(I144*H144,2)</f>
        <v>0</v>
      </c>
      <c r="BL144" s="15" t="s">
        <v>141</v>
      </c>
      <c r="BM144" s="189" t="s">
        <v>171</v>
      </c>
    </row>
    <row r="145" s="2" customFormat="1" ht="16.5" customHeight="1">
      <c r="A145" s="34"/>
      <c r="B145" s="176"/>
      <c r="C145" s="177" t="s">
        <v>183</v>
      </c>
      <c r="D145" s="177" t="s">
        <v>137</v>
      </c>
      <c r="E145" s="178" t="s">
        <v>744</v>
      </c>
      <c r="F145" s="179" t="s">
        <v>745</v>
      </c>
      <c r="G145" s="180" t="s">
        <v>194</v>
      </c>
      <c r="H145" s="181">
        <v>24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39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141</v>
      </c>
      <c r="AT145" s="189" t="s">
        <v>137</v>
      </c>
      <c r="AU145" s="189" t="s">
        <v>142</v>
      </c>
      <c r="AY145" s="15" t="s">
        <v>135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142</v>
      </c>
      <c r="BK145" s="190">
        <f>ROUND(I145*H145,2)</f>
        <v>0</v>
      </c>
      <c r="BL145" s="15" t="s">
        <v>141</v>
      </c>
      <c r="BM145" s="189" t="s">
        <v>179</v>
      </c>
    </row>
    <row r="146" s="12" customFormat="1" ht="25.92" customHeight="1">
      <c r="A146" s="12"/>
      <c r="B146" s="163"/>
      <c r="C146" s="12"/>
      <c r="D146" s="164" t="s">
        <v>72</v>
      </c>
      <c r="E146" s="165" t="s">
        <v>746</v>
      </c>
      <c r="F146" s="165" t="s">
        <v>747</v>
      </c>
      <c r="G146" s="12"/>
      <c r="H146" s="12"/>
      <c r="I146" s="166"/>
      <c r="J146" s="167">
        <f>BK146</f>
        <v>0</v>
      </c>
      <c r="K146" s="12"/>
      <c r="L146" s="163"/>
      <c r="M146" s="168"/>
      <c r="N146" s="169"/>
      <c r="O146" s="169"/>
      <c r="P146" s="170">
        <f>P147+P157</f>
        <v>0</v>
      </c>
      <c r="Q146" s="169"/>
      <c r="R146" s="170">
        <f>R147+R157</f>
        <v>0</v>
      </c>
      <c r="S146" s="169"/>
      <c r="T146" s="171">
        <f>T147+T157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81</v>
      </c>
      <c r="AT146" s="172" t="s">
        <v>72</v>
      </c>
      <c r="AU146" s="172" t="s">
        <v>73</v>
      </c>
      <c r="AY146" s="164" t="s">
        <v>135</v>
      </c>
      <c r="BK146" s="173">
        <f>BK147+BK157</f>
        <v>0</v>
      </c>
    </row>
    <row r="147" s="12" customFormat="1" ht="22.8" customHeight="1">
      <c r="A147" s="12"/>
      <c r="B147" s="163"/>
      <c r="C147" s="12"/>
      <c r="D147" s="164" t="s">
        <v>72</v>
      </c>
      <c r="E147" s="174" t="s">
        <v>282</v>
      </c>
      <c r="F147" s="174" t="s">
        <v>748</v>
      </c>
      <c r="G147" s="12"/>
      <c r="H147" s="12"/>
      <c r="I147" s="166"/>
      <c r="J147" s="175">
        <f>BK147</f>
        <v>0</v>
      </c>
      <c r="K147" s="12"/>
      <c r="L147" s="163"/>
      <c r="M147" s="168"/>
      <c r="N147" s="169"/>
      <c r="O147" s="169"/>
      <c r="P147" s="170">
        <f>SUM(P148:P156)</f>
        <v>0</v>
      </c>
      <c r="Q147" s="169"/>
      <c r="R147" s="170">
        <f>SUM(R148:R156)</f>
        <v>0</v>
      </c>
      <c r="S147" s="169"/>
      <c r="T147" s="171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4" t="s">
        <v>81</v>
      </c>
      <c r="AT147" s="172" t="s">
        <v>72</v>
      </c>
      <c r="AU147" s="172" t="s">
        <v>81</v>
      </c>
      <c r="AY147" s="164" t="s">
        <v>135</v>
      </c>
      <c r="BK147" s="173">
        <f>SUM(BK148:BK156)</f>
        <v>0</v>
      </c>
    </row>
    <row r="148" s="2" customFormat="1" ht="16.5" customHeight="1">
      <c r="A148" s="34"/>
      <c r="B148" s="176"/>
      <c r="C148" s="177" t="s">
        <v>162</v>
      </c>
      <c r="D148" s="177" t="s">
        <v>137</v>
      </c>
      <c r="E148" s="178" t="s">
        <v>749</v>
      </c>
      <c r="F148" s="179" t="s">
        <v>750</v>
      </c>
      <c r="G148" s="180" t="s">
        <v>165</v>
      </c>
      <c r="H148" s="181">
        <v>53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39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141</v>
      </c>
      <c r="AT148" s="189" t="s">
        <v>137</v>
      </c>
      <c r="AU148" s="189" t="s">
        <v>142</v>
      </c>
      <c r="AY148" s="15" t="s">
        <v>135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142</v>
      </c>
      <c r="BK148" s="190">
        <f>ROUND(I148*H148,2)</f>
        <v>0</v>
      </c>
      <c r="BL148" s="15" t="s">
        <v>141</v>
      </c>
      <c r="BM148" s="189" t="s">
        <v>211</v>
      </c>
    </row>
    <row r="149" s="2" customFormat="1" ht="16.5" customHeight="1">
      <c r="A149" s="34"/>
      <c r="B149" s="176"/>
      <c r="C149" s="177" t="s">
        <v>191</v>
      </c>
      <c r="D149" s="177" t="s">
        <v>137</v>
      </c>
      <c r="E149" s="178" t="s">
        <v>751</v>
      </c>
      <c r="F149" s="179" t="s">
        <v>752</v>
      </c>
      <c r="G149" s="180" t="s">
        <v>194</v>
      </c>
      <c r="H149" s="181">
        <v>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39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141</v>
      </c>
      <c r="AT149" s="189" t="s">
        <v>137</v>
      </c>
      <c r="AU149" s="189" t="s">
        <v>142</v>
      </c>
      <c r="AY149" s="15" t="s">
        <v>135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142</v>
      </c>
      <c r="BK149" s="190">
        <f>ROUND(I149*H149,2)</f>
        <v>0</v>
      </c>
      <c r="BL149" s="15" t="s">
        <v>141</v>
      </c>
      <c r="BM149" s="189" t="s">
        <v>214</v>
      </c>
    </row>
    <row r="150" s="2" customFormat="1" ht="16.5" customHeight="1">
      <c r="A150" s="34"/>
      <c r="B150" s="176"/>
      <c r="C150" s="177" t="s">
        <v>166</v>
      </c>
      <c r="D150" s="177" t="s">
        <v>137</v>
      </c>
      <c r="E150" s="178" t="s">
        <v>753</v>
      </c>
      <c r="F150" s="179" t="s">
        <v>754</v>
      </c>
      <c r="G150" s="180" t="s">
        <v>194</v>
      </c>
      <c r="H150" s="181">
        <v>1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39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141</v>
      </c>
      <c r="AT150" s="189" t="s">
        <v>137</v>
      </c>
      <c r="AU150" s="189" t="s">
        <v>142</v>
      </c>
      <c r="AY150" s="15" t="s">
        <v>135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142</v>
      </c>
      <c r="BK150" s="190">
        <f>ROUND(I150*H150,2)</f>
        <v>0</v>
      </c>
      <c r="BL150" s="15" t="s">
        <v>141</v>
      </c>
      <c r="BM150" s="189" t="s">
        <v>218</v>
      </c>
    </row>
    <row r="151" s="2" customFormat="1" ht="16.5" customHeight="1">
      <c r="A151" s="34"/>
      <c r="B151" s="176"/>
      <c r="C151" s="177" t="s">
        <v>200</v>
      </c>
      <c r="D151" s="177" t="s">
        <v>137</v>
      </c>
      <c r="E151" s="178" t="s">
        <v>755</v>
      </c>
      <c r="F151" s="179" t="s">
        <v>756</v>
      </c>
      <c r="G151" s="180" t="s">
        <v>194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39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141</v>
      </c>
      <c r="AT151" s="189" t="s">
        <v>137</v>
      </c>
      <c r="AU151" s="189" t="s">
        <v>142</v>
      </c>
      <c r="AY151" s="15" t="s">
        <v>135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142</v>
      </c>
      <c r="BK151" s="190">
        <f>ROUND(I151*H151,2)</f>
        <v>0</v>
      </c>
      <c r="BL151" s="15" t="s">
        <v>141</v>
      </c>
      <c r="BM151" s="189" t="s">
        <v>221</v>
      </c>
    </row>
    <row r="152" s="2" customFormat="1" ht="16.5" customHeight="1">
      <c r="A152" s="34"/>
      <c r="B152" s="176"/>
      <c r="C152" s="177" t="s">
        <v>171</v>
      </c>
      <c r="D152" s="177" t="s">
        <v>137</v>
      </c>
      <c r="E152" s="178" t="s">
        <v>757</v>
      </c>
      <c r="F152" s="179" t="s">
        <v>758</v>
      </c>
      <c r="G152" s="180" t="s">
        <v>598</v>
      </c>
      <c r="H152" s="181">
        <v>15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39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141</v>
      </c>
      <c r="AT152" s="189" t="s">
        <v>137</v>
      </c>
      <c r="AU152" s="189" t="s">
        <v>142</v>
      </c>
      <c r="AY152" s="15" t="s">
        <v>135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142</v>
      </c>
      <c r="BK152" s="190">
        <f>ROUND(I152*H152,2)</f>
        <v>0</v>
      </c>
      <c r="BL152" s="15" t="s">
        <v>141</v>
      </c>
      <c r="BM152" s="189" t="s">
        <v>226</v>
      </c>
    </row>
    <row r="153" s="2" customFormat="1" ht="16.5" customHeight="1">
      <c r="A153" s="34"/>
      <c r="B153" s="176"/>
      <c r="C153" s="177" t="s">
        <v>208</v>
      </c>
      <c r="D153" s="177" t="s">
        <v>137</v>
      </c>
      <c r="E153" s="178" t="s">
        <v>759</v>
      </c>
      <c r="F153" s="179" t="s">
        <v>724</v>
      </c>
      <c r="G153" s="180" t="s">
        <v>194</v>
      </c>
      <c r="H153" s="181">
        <v>3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39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141</v>
      </c>
      <c r="AT153" s="189" t="s">
        <v>137</v>
      </c>
      <c r="AU153" s="189" t="s">
        <v>142</v>
      </c>
      <c r="AY153" s="15" t="s">
        <v>135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142</v>
      </c>
      <c r="BK153" s="190">
        <f>ROUND(I153*H153,2)</f>
        <v>0</v>
      </c>
      <c r="BL153" s="15" t="s">
        <v>141</v>
      </c>
      <c r="BM153" s="189" t="s">
        <v>230</v>
      </c>
    </row>
    <row r="154" s="2" customFormat="1" ht="16.5" customHeight="1">
      <c r="A154" s="34"/>
      <c r="B154" s="176"/>
      <c r="C154" s="177" t="s">
        <v>175</v>
      </c>
      <c r="D154" s="177" t="s">
        <v>137</v>
      </c>
      <c r="E154" s="178" t="s">
        <v>760</v>
      </c>
      <c r="F154" s="179" t="s">
        <v>761</v>
      </c>
      <c r="G154" s="180" t="s">
        <v>194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39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141</v>
      </c>
      <c r="AT154" s="189" t="s">
        <v>137</v>
      </c>
      <c r="AU154" s="189" t="s">
        <v>142</v>
      </c>
      <c r="AY154" s="15" t="s">
        <v>135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142</v>
      </c>
      <c r="BK154" s="190">
        <f>ROUND(I154*H154,2)</f>
        <v>0</v>
      </c>
      <c r="BL154" s="15" t="s">
        <v>141</v>
      </c>
      <c r="BM154" s="189" t="s">
        <v>234</v>
      </c>
    </row>
    <row r="155" s="2" customFormat="1" ht="16.5" customHeight="1">
      <c r="A155" s="34"/>
      <c r="B155" s="176"/>
      <c r="C155" s="177" t="s">
        <v>215</v>
      </c>
      <c r="D155" s="177" t="s">
        <v>137</v>
      </c>
      <c r="E155" s="178" t="s">
        <v>762</v>
      </c>
      <c r="F155" s="179" t="s">
        <v>735</v>
      </c>
      <c r="G155" s="180" t="s">
        <v>194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39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141</v>
      </c>
      <c r="AT155" s="189" t="s">
        <v>137</v>
      </c>
      <c r="AU155" s="189" t="s">
        <v>142</v>
      </c>
      <c r="AY155" s="15" t="s">
        <v>135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142</v>
      </c>
      <c r="BK155" s="190">
        <f>ROUND(I155*H155,2)</f>
        <v>0</v>
      </c>
      <c r="BL155" s="15" t="s">
        <v>141</v>
      </c>
      <c r="BM155" s="189" t="s">
        <v>239</v>
      </c>
    </row>
    <row r="156" s="2" customFormat="1" ht="16.5" customHeight="1">
      <c r="A156" s="34"/>
      <c r="B156" s="176"/>
      <c r="C156" s="177" t="s">
        <v>179</v>
      </c>
      <c r="D156" s="177" t="s">
        <v>137</v>
      </c>
      <c r="E156" s="178" t="s">
        <v>763</v>
      </c>
      <c r="F156" s="179" t="s">
        <v>764</v>
      </c>
      <c r="G156" s="180" t="s">
        <v>598</v>
      </c>
      <c r="H156" s="181">
        <v>15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39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141</v>
      </c>
      <c r="AT156" s="189" t="s">
        <v>137</v>
      </c>
      <c r="AU156" s="189" t="s">
        <v>142</v>
      </c>
      <c r="AY156" s="15" t="s">
        <v>135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142</v>
      </c>
      <c r="BK156" s="190">
        <f>ROUND(I156*H156,2)</f>
        <v>0</v>
      </c>
      <c r="BL156" s="15" t="s">
        <v>141</v>
      </c>
      <c r="BM156" s="189" t="s">
        <v>247</v>
      </c>
    </row>
    <row r="157" s="12" customFormat="1" ht="22.8" customHeight="1">
      <c r="A157" s="12"/>
      <c r="B157" s="163"/>
      <c r="C157" s="12"/>
      <c r="D157" s="164" t="s">
        <v>72</v>
      </c>
      <c r="E157" s="174" t="s">
        <v>511</v>
      </c>
      <c r="F157" s="174" t="s">
        <v>765</v>
      </c>
      <c r="G157" s="12"/>
      <c r="H157" s="12"/>
      <c r="I157" s="166"/>
      <c r="J157" s="175">
        <f>BK157</f>
        <v>0</v>
      </c>
      <c r="K157" s="12"/>
      <c r="L157" s="163"/>
      <c r="M157" s="168"/>
      <c r="N157" s="169"/>
      <c r="O157" s="169"/>
      <c r="P157" s="170">
        <f>SUM(P158:P224)</f>
        <v>0</v>
      </c>
      <c r="Q157" s="169"/>
      <c r="R157" s="170">
        <f>SUM(R158:R224)</f>
        <v>0</v>
      </c>
      <c r="S157" s="169"/>
      <c r="T157" s="171">
        <f>SUM(T158:T224)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4" t="s">
        <v>81</v>
      </c>
      <c r="AT157" s="172" t="s">
        <v>72</v>
      </c>
      <c r="AU157" s="172" t="s">
        <v>81</v>
      </c>
      <c r="AY157" s="164" t="s">
        <v>135</v>
      </c>
      <c r="BK157" s="173">
        <f>SUM(BK158:BK224)</f>
        <v>0</v>
      </c>
    </row>
    <row r="158" s="2" customFormat="1" ht="16.5" customHeight="1">
      <c r="A158" s="34"/>
      <c r="B158" s="176"/>
      <c r="C158" s="191" t="s">
        <v>7</v>
      </c>
      <c r="D158" s="191" t="s">
        <v>196</v>
      </c>
      <c r="E158" s="192" t="s">
        <v>766</v>
      </c>
      <c r="F158" s="193" t="s">
        <v>767</v>
      </c>
      <c r="G158" s="194" t="s">
        <v>194</v>
      </c>
      <c r="H158" s="195">
        <v>24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39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151</v>
      </c>
      <c r="AT158" s="189" t="s">
        <v>196</v>
      </c>
      <c r="AU158" s="189" t="s">
        <v>142</v>
      </c>
      <c r="AY158" s="15" t="s">
        <v>135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142</v>
      </c>
      <c r="BK158" s="190">
        <f>ROUND(I158*H158,2)</f>
        <v>0</v>
      </c>
      <c r="BL158" s="15" t="s">
        <v>141</v>
      </c>
      <c r="BM158" s="189" t="s">
        <v>250</v>
      </c>
    </row>
    <row r="159" s="2" customFormat="1" ht="16.5" customHeight="1">
      <c r="A159" s="34"/>
      <c r="B159" s="176"/>
      <c r="C159" s="191" t="s">
        <v>182</v>
      </c>
      <c r="D159" s="191" t="s">
        <v>196</v>
      </c>
      <c r="E159" s="192" t="s">
        <v>768</v>
      </c>
      <c r="F159" s="193" t="s">
        <v>769</v>
      </c>
      <c r="G159" s="194" t="s">
        <v>194</v>
      </c>
      <c r="H159" s="195">
        <v>24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39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151</v>
      </c>
      <c r="AT159" s="189" t="s">
        <v>196</v>
      </c>
      <c r="AU159" s="189" t="s">
        <v>142</v>
      </c>
      <c r="AY159" s="15" t="s">
        <v>135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142</v>
      </c>
      <c r="BK159" s="190">
        <f>ROUND(I159*H159,2)</f>
        <v>0</v>
      </c>
      <c r="BL159" s="15" t="s">
        <v>141</v>
      </c>
      <c r="BM159" s="189" t="s">
        <v>254</v>
      </c>
    </row>
    <row r="160" s="2" customFormat="1" ht="16.5" customHeight="1">
      <c r="A160" s="34"/>
      <c r="B160" s="176"/>
      <c r="C160" s="191" t="s">
        <v>231</v>
      </c>
      <c r="D160" s="191" t="s">
        <v>196</v>
      </c>
      <c r="E160" s="192" t="s">
        <v>770</v>
      </c>
      <c r="F160" s="193" t="s">
        <v>771</v>
      </c>
      <c r="G160" s="194" t="s">
        <v>194</v>
      </c>
      <c r="H160" s="195">
        <v>7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39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151</v>
      </c>
      <c r="AT160" s="189" t="s">
        <v>196</v>
      </c>
      <c r="AU160" s="189" t="s">
        <v>142</v>
      </c>
      <c r="AY160" s="15" t="s">
        <v>135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142</v>
      </c>
      <c r="BK160" s="190">
        <f>ROUND(I160*H160,2)</f>
        <v>0</v>
      </c>
      <c r="BL160" s="15" t="s">
        <v>141</v>
      </c>
      <c r="BM160" s="189" t="s">
        <v>257</v>
      </c>
    </row>
    <row r="161" s="2" customFormat="1" ht="16.5" customHeight="1">
      <c r="A161" s="34"/>
      <c r="B161" s="176"/>
      <c r="C161" s="191" t="s">
        <v>186</v>
      </c>
      <c r="D161" s="191" t="s">
        <v>196</v>
      </c>
      <c r="E161" s="192" t="s">
        <v>772</v>
      </c>
      <c r="F161" s="193" t="s">
        <v>773</v>
      </c>
      <c r="G161" s="194" t="s">
        <v>194</v>
      </c>
      <c r="H161" s="195">
        <v>24</v>
      </c>
      <c r="I161" s="196"/>
      <c r="J161" s="197">
        <f>ROUND(I161*H161,2)</f>
        <v>0</v>
      </c>
      <c r="K161" s="198"/>
      <c r="L161" s="199"/>
      <c r="M161" s="200" t="s">
        <v>1</v>
      </c>
      <c r="N161" s="201" t="s">
        <v>39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151</v>
      </c>
      <c r="AT161" s="189" t="s">
        <v>196</v>
      </c>
      <c r="AU161" s="189" t="s">
        <v>142</v>
      </c>
      <c r="AY161" s="15" t="s">
        <v>135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142</v>
      </c>
      <c r="BK161" s="190">
        <f>ROUND(I161*H161,2)</f>
        <v>0</v>
      </c>
      <c r="BL161" s="15" t="s">
        <v>141</v>
      </c>
      <c r="BM161" s="189" t="s">
        <v>261</v>
      </c>
    </row>
    <row r="162" s="2" customFormat="1" ht="16.5" customHeight="1">
      <c r="A162" s="34"/>
      <c r="B162" s="176"/>
      <c r="C162" s="191" t="s">
        <v>244</v>
      </c>
      <c r="D162" s="191" t="s">
        <v>196</v>
      </c>
      <c r="E162" s="192" t="s">
        <v>774</v>
      </c>
      <c r="F162" s="193" t="s">
        <v>775</v>
      </c>
      <c r="G162" s="194" t="s">
        <v>194</v>
      </c>
      <c r="H162" s="195">
        <v>24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39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151</v>
      </c>
      <c r="AT162" s="189" t="s">
        <v>196</v>
      </c>
      <c r="AU162" s="189" t="s">
        <v>142</v>
      </c>
      <c r="AY162" s="15" t="s">
        <v>135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142</v>
      </c>
      <c r="BK162" s="190">
        <f>ROUND(I162*H162,2)</f>
        <v>0</v>
      </c>
      <c r="BL162" s="15" t="s">
        <v>141</v>
      </c>
      <c r="BM162" s="189" t="s">
        <v>264</v>
      </c>
    </row>
    <row r="163" s="2" customFormat="1" ht="16.5" customHeight="1">
      <c r="A163" s="34"/>
      <c r="B163" s="176"/>
      <c r="C163" s="191" t="s">
        <v>189</v>
      </c>
      <c r="D163" s="191" t="s">
        <v>196</v>
      </c>
      <c r="E163" s="192" t="s">
        <v>776</v>
      </c>
      <c r="F163" s="193" t="s">
        <v>777</v>
      </c>
      <c r="G163" s="194" t="s">
        <v>194</v>
      </c>
      <c r="H163" s="195">
        <v>24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39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151</v>
      </c>
      <c r="AT163" s="189" t="s">
        <v>196</v>
      </c>
      <c r="AU163" s="189" t="s">
        <v>142</v>
      </c>
      <c r="AY163" s="15" t="s">
        <v>135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142</v>
      </c>
      <c r="BK163" s="190">
        <f>ROUND(I163*H163,2)</f>
        <v>0</v>
      </c>
      <c r="BL163" s="15" t="s">
        <v>141</v>
      </c>
      <c r="BM163" s="189" t="s">
        <v>268</v>
      </c>
    </row>
    <row r="164" s="2" customFormat="1" ht="21.75" customHeight="1">
      <c r="A164" s="34"/>
      <c r="B164" s="176"/>
      <c r="C164" s="191" t="s">
        <v>251</v>
      </c>
      <c r="D164" s="191" t="s">
        <v>196</v>
      </c>
      <c r="E164" s="192" t="s">
        <v>778</v>
      </c>
      <c r="F164" s="193" t="s">
        <v>779</v>
      </c>
      <c r="G164" s="194" t="s">
        <v>194</v>
      </c>
      <c r="H164" s="195">
        <v>24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39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151</v>
      </c>
      <c r="AT164" s="189" t="s">
        <v>196</v>
      </c>
      <c r="AU164" s="189" t="s">
        <v>142</v>
      </c>
      <c r="AY164" s="15" t="s">
        <v>135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142</v>
      </c>
      <c r="BK164" s="190">
        <f>ROUND(I164*H164,2)</f>
        <v>0</v>
      </c>
      <c r="BL164" s="15" t="s">
        <v>141</v>
      </c>
      <c r="BM164" s="189" t="s">
        <v>271</v>
      </c>
    </row>
    <row r="165" s="2" customFormat="1" ht="16.5" customHeight="1">
      <c r="A165" s="34"/>
      <c r="B165" s="176"/>
      <c r="C165" s="191" t="s">
        <v>195</v>
      </c>
      <c r="D165" s="191" t="s">
        <v>196</v>
      </c>
      <c r="E165" s="192" t="s">
        <v>780</v>
      </c>
      <c r="F165" s="193" t="s">
        <v>781</v>
      </c>
      <c r="G165" s="194" t="s">
        <v>194</v>
      </c>
      <c r="H165" s="195">
        <v>6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39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151</v>
      </c>
      <c r="AT165" s="189" t="s">
        <v>196</v>
      </c>
      <c r="AU165" s="189" t="s">
        <v>142</v>
      </c>
      <c r="AY165" s="15" t="s">
        <v>135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142</v>
      </c>
      <c r="BK165" s="190">
        <f>ROUND(I165*H165,2)</f>
        <v>0</v>
      </c>
      <c r="BL165" s="15" t="s">
        <v>141</v>
      </c>
      <c r="BM165" s="189" t="s">
        <v>279</v>
      </c>
    </row>
    <row r="166" s="2" customFormat="1" ht="16.5" customHeight="1">
      <c r="A166" s="34"/>
      <c r="B166" s="176"/>
      <c r="C166" s="191" t="s">
        <v>258</v>
      </c>
      <c r="D166" s="191" t="s">
        <v>196</v>
      </c>
      <c r="E166" s="192" t="s">
        <v>782</v>
      </c>
      <c r="F166" s="193" t="s">
        <v>783</v>
      </c>
      <c r="G166" s="194" t="s">
        <v>194</v>
      </c>
      <c r="H166" s="195">
        <v>1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39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151</v>
      </c>
      <c r="AT166" s="189" t="s">
        <v>196</v>
      </c>
      <c r="AU166" s="189" t="s">
        <v>142</v>
      </c>
      <c r="AY166" s="15" t="s">
        <v>135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142</v>
      </c>
      <c r="BK166" s="190">
        <f>ROUND(I166*H166,2)</f>
        <v>0</v>
      </c>
      <c r="BL166" s="15" t="s">
        <v>141</v>
      </c>
      <c r="BM166" s="189" t="s">
        <v>282</v>
      </c>
    </row>
    <row r="167" s="2" customFormat="1" ht="16.5" customHeight="1">
      <c r="A167" s="34"/>
      <c r="B167" s="176"/>
      <c r="C167" s="191" t="s">
        <v>199</v>
      </c>
      <c r="D167" s="191" t="s">
        <v>196</v>
      </c>
      <c r="E167" s="192" t="s">
        <v>784</v>
      </c>
      <c r="F167" s="193" t="s">
        <v>785</v>
      </c>
      <c r="G167" s="194" t="s">
        <v>194</v>
      </c>
      <c r="H167" s="195">
        <v>1</v>
      </c>
      <c r="I167" s="196"/>
      <c r="J167" s="197">
        <f>ROUND(I167*H167,2)</f>
        <v>0</v>
      </c>
      <c r="K167" s="198"/>
      <c r="L167" s="199"/>
      <c r="M167" s="200" t="s">
        <v>1</v>
      </c>
      <c r="N167" s="201" t="s">
        <v>39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151</v>
      </c>
      <c r="AT167" s="189" t="s">
        <v>196</v>
      </c>
      <c r="AU167" s="189" t="s">
        <v>142</v>
      </c>
      <c r="AY167" s="15" t="s">
        <v>135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142</v>
      </c>
      <c r="BK167" s="190">
        <f>ROUND(I167*H167,2)</f>
        <v>0</v>
      </c>
      <c r="BL167" s="15" t="s">
        <v>141</v>
      </c>
      <c r="BM167" s="189" t="s">
        <v>287</v>
      </c>
    </row>
    <row r="168" s="2" customFormat="1" ht="16.5" customHeight="1">
      <c r="A168" s="34"/>
      <c r="B168" s="176"/>
      <c r="C168" s="191" t="s">
        <v>265</v>
      </c>
      <c r="D168" s="191" t="s">
        <v>196</v>
      </c>
      <c r="E168" s="192" t="s">
        <v>786</v>
      </c>
      <c r="F168" s="193" t="s">
        <v>787</v>
      </c>
      <c r="G168" s="194" t="s">
        <v>194</v>
      </c>
      <c r="H168" s="195">
        <v>1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39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151</v>
      </c>
      <c r="AT168" s="189" t="s">
        <v>196</v>
      </c>
      <c r="AU168" s="189" t="s">
        <v>142</v>
      </c>
      <c r="AY168" s="15" t="s">
        <v>135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142</v>
      </c>
      <c r="BK168" s="190">
        <f>ROUND(I168*H168,2)</f>
        <v>0</v>
      </c>
      <c r="BL168" s="15" t="s">
        <v>141</v>
      </c>
      <c r="BM168" s="189" t="s">
        <v>290</v>
      </c>
    </row>
    <row r="169" s="2" customFormat="1" ht="16.5" customHeight="1">
      <c r="A169" s="34"/>
      <c r="B169" s="176"/>
      <c r="C169" s="191" t="s">
        <v>203</v>
      </c>
      <c r="D169" s="191" t="s">
        <v>196</v>
      </c>
      <c r="E169" s="192" t="s">
        <v>788</v>
      </c>
      <c r="F169" s="193" t="s">
        <v>789</v>
      </c>
      <c r="G169" s="194" t="s">
        <v>194</v>
      </c>
      <c r="H169" s="195">
        <v>1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39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151</v>
      </c>
      <c r="AT169" s="189" t="s">
        <v>196</v>
      </c>
      <c r="AU169" s="189" t="s">
        <v>142</v>
      </c>
      <c r="AY169" s="15" t="s">
        <v>135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142</v>
      </c>
      <c r="BK169" s="190">
        <f>ROUND(I169*H169,2)</f>
        <v>0</v>
      </c>
      <c r="BL169" s="15" t="s">
        <v>141</v>
      </c>
      <c r="BM169" s="189" t="s">
        <v>298</v>
      </c>
    </row>
    <row r="170" s="2" customFormat="1" ht="16.5" customHeight="1">
      <c r="A170" s="34"/>
      <c r="B170" s="176"/>
      <c r="C170" s="191" t="s">
        <v>275</v>
      </c>
      <c r="D170" s="191" t="s">
        <v>196</v>
      </c>
      <c r="E170" s="192" t="s">
        <v>790</v>
      </c>
      <c r="F170" s="193" t="s">
        <v>791</v>
      </c>
      <c r="G170" s="194" t="s">
        <v>225</v>
      </c>
      <c r="H170" s="195">
        <v>150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39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151</v>
      </c>
      <c r="AT170" s="189" t="s">
        <v>196</v>
      </c>
      <c r="AU170" s="189" t="s">
        <v>142</v>
      </c>
      <c r="AY170" s="15" t="s">
        <v>135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142</v>
      </c>
      <c r="BK170" s="190">
        <f>ROUND(I170*H170,2)</f>
        <v>0</v>
      </c>
      <c r="BL170" s="15" t="s">
        <v>141</v>
      </c>
      <c r="BM170" s="189" t="s">
        <v>396</v>
      </c>
    </row>
    <row r="171" s="2" customFormat="1" ht="16.5" customHeight="1">
      <c r="A171" s="34"/>
      <c r="B171" s="176"/>
      <c r="C171" s="191" t="s">
        <v>206</v>
      </c>
      <c r="D171" s="191" t="s">
        <v>196</v>
      </c>
      <c r="E171" s="192" t="s">
        <v>792</v>
      </c>
      <c r="F171" s="193" t="s">
        <v>793</v>
      </c>
      <c r="G171" s="194" t="s">
        <v>225</v>
      </c>
      <c r="H171" s="195">
        <v>400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39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151</v>
      </c>
      <c r="AT171" s="189" t="s">
        <v>196</v>
      </c>
      <c r="AU171" s="189" t="s">
        <v>142</v>
      </c>
      <c r="AY171" s="15" t="s">
        <v>135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142</v>
      </c>
      <c r="BK171" s="190">
        <f>ROUND(I171*H171,2)</f>
        <v>0</v>
      </c>
      <c r="BL171" s="15" t="s">
        <v>141</v>
      </c>
      <c r="BM171" s="189" t="s">
        <v>399</v>
      </c>
    </row>
    <row r="172" s="2" customFormat="1" ht="16.5" customHeight="1">
      <c r="A172" s="34"/>
      <c r="B172" s="176"/>
      <c r="C172" s="191" t="s">
        <v>283</v>
      </c>
      <c r="D172" s="191" t="s">
        <v>196</v>
      </c>
      <c r="E172" s="192" t="s">
        <v>794</v>
      </c>
      <c r="F172" s="193" t="s">
        <v>795</v>
      </c>
      <c r="G172" s="194" t="s">
        <v>194</v>
      </c>
      <c r="H172" s="195">
        <v>6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39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151</v>
      </c>
      <c r="AT172" s="189" t="s">
        <v>196</v>
      </c>
      <c r="AU172" s="189" t="s">
        <v>142</v>
      </c>
      <c r="AY172" s="15" t="s">
        <v>135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142</v>
      </c>
      <c r="BK172" s="190">
        <f>ROUND(I172*H172,2)</f>
        <v>0</v>
      </c>
      <c r="BL172" s="15" t="s">
        <v>141</v>
      </c>
      <c r="BM172" s="189" t="s">
        <v>404</v>
      </c>
    </row>
    <row r="173" s="2" customFormat="1" ht="16.5" customHeight="1">
      <c r="A173" s="34"/>
      <c r="B173" s="176"/>
      <c r="C173" s="191" t="s">
        <v>211</v>
      </c>
      <c r="D173" s="191" t="s">
        <v>196</v>
      </c>
      <c r="E173" s="192" t="s">
        <v>796</v>
      </c>
      <c r="F173" s="193" t="s">
        <v>797</v>
      </c>
      <c r="G173" s="194" t="s">
        <v>194</v>
      </c>
      <c r="H173" s="195">
        <v>52</v>
      </c>
      <c r="I173" s="196"/>
      <c r="J173" s="197">
        <f>ROUND(I173*H173,2)</f>
        <v>0</v>
      </c>
      <c r="K173" s="198"/>
      <c r="L173" s="199"/>
      <c r="M173" s="200" t="s">
        <v>1</v>
      </c>
      <c r="N173" s="201" t="s">
        <v>39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151</v>
      </c>
      <c r="AT173" s="189" t="s">
        <v>196</v>
      </c>
      <c r="AU173" s="189" t="s">
        <v>142</v>
      </c>
      <c r="AY173" s="15" t="s">
        <v>135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142</v>
      </c>
      <c r="BK173" s="190">
        <f>ROUND(I173*H173,2)</f>
        <v>0</v>
      </c>
      <c r="BL173" s="15" t="s">
        <v>141</v>
      </c>
      <c r="BM173" s="189" t="s">
        <v>407</v>
      </c>
    </row>
    <row r="174" s="2" customFormat="1" ht="16.5" customHeight="1">
      <c r="A174" s="34"/>
      <c r="B174" s="176"/>
      <c r="C174" s="191" t="s">
        <v>293</v>
      </c>
      <c r="D174" s="191" t="s">
        <v>196</v>
      </c>
      <c r="E174" s="192" t="s">
        <v>798</v>
      </c>
      <c r="F174" s="193" t="s">
        <v>799</v>
      </c>
      <c r="G174" s="194" t="s">
        <v>225</v>
      </c>
      <c r="H174" s="195">
        <v>900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39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151</v>
      </c>
      <c r="AT174" s="189" t="s">
        <v>196</v>
      </c>
      <c r="AU174" s="189" t="s">
        <v>142</v>
      </c>
      <c r="AY174" s="15" t="s">
        <v>135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142</v>
      </c>
      <c r="BK174" s="190">
        <f>ROUND(I174*H174,2)</f>
        <v>0</v>
      </c>
      <c r="BL174" s="15" t="s">
        <v>141</v>
      </c>
      <c r="BM174" s="189" t="s">
        <v>411</v>
      </c>
    </row>
    <row r="175" s="2" customFormat="1" ht="16.5" customHeight="1">
      <c r="A175" s="34"/>
      <c r="B175" s="176"/>
      <c r="C175" s="191" t="s">
        <v>214</v>
      </c>
      <c r="D175" s="191" t="s">
        <v>196</v>
      </c>
      <c r="E175" s="192" t="s">
        <v>800</v>
      </c>
      <c r="F175" s="193" t="s">
        <v>801</v>
      </c>
      <c r="G175" s="194" t="s">
        <v>225</v>
      </c>
      <c r="H175" s="195">
        <v>200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39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151</v>
      </c>
      <c r="AT175" s="189" t="s">
        <v>196</v>
      </c>
      <c r="AU175" s="189" t="s">
        <v>142</v>
      </c>
      <c r="AY175" s="15" t="s">
        <v>135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142</v>
      </c>
      <c r="BK175" s="190">
        <f>ROUND(I175*H175,2)</f>
        <v>0</v>
      </c>
      <c r="BL175" s="15" t="s">
        <v>141</v>
      </c>
      <c r="BM175" s="189" t="s">
        <v>414</v>
      </c>
    </row>
    <row r="176" s="2" customFormat="1" ht="16.5" customHeight="1">
      <c r="A176" s="34"/>
      <c r="B176" s="176"/>
      <c r="C176" s="191" t="s">
        <v>400</v>
      </c>
      <c r="D176" s="191" t="s">
        <v>196</v>
      </c>
      <c r="E176" s="192" t="s">
        <v>802</v>
      </c>
      <c r="F176" s="193" t="s">
        <v>803</v>
      </c>
      <c r="G176" s="194" t="s">
        <v>194</v>
      </c>
      <c r="H176" s="195">
        <v>5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39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151</v>
      </c>
      <c r="AT176" s="189" t="s">
        <v>196</v>
      </c>
      <c r="AU176" s="189" t="s">
        <v>142</v>
      </c>
      <c r="AY176" s="15" t="s">
        <v>135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142</v>
      </c>
      <c r="BK176" s="190">
        <f>ROUND(I176*H176,2)</f>
        <v>0</v>
      </c>
      <c r="BL176" s="15" t="s">
        <v>141</v>
      </c>
      <c r="BM176" s="189" t="s">
        <v>418</v>
      </c>
    </row>
    <row r="177" s="2" customFormat="1" ht="16.5" customHeight="1">
      <c r="A177" s="34"/>
      <c r="B177" s="176"/>
      <c r="C177" s="191" t="s">
        <v>218</v>
      </c>
      <c r="D177" s="191" t="s">
        <v>196</v>
      </c>
      <c r="E177" s="192" t="s">
        <v>804</v>
      </c>
      <c r="F177" s="193" t="s">
        <v>805</v>
      </c>
      <c r="G177" s="194" t="s">
        <v>194</v>
      </c>
      <c r="H177" s="195">
        <v>2</v>
      </c>
      <c r="I177" s="196"/>
      <c r="J177" s="197">
        <f>ROUND(I177*H177,2)</f>
        <v>0</v>
      </c>
      <c r="K177" s="198"/>
      <c r="L177" s="199"/>
      <c r="M177" s="200" t="s">
        <v>1</v>
      </c>
      <c r="N177" s="201" t="s">
        <v>39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151</v>
      </c>
      <c r="AT177" s="189" t="s">
        <v>196</v>
      </c>
      <c r="AU177" s="189" t="s">
        <v>142</v>
      </c>
      <c r="AY177" s="15" t="s">
        <v>135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142</v>
      </c>
      <c r="BK177" s="190">
        <f>ROUND(I177*H177,2)</f>
        <v>0</v>
      </c>
      <c r="BL177" s="15" t="s">
        <v>141</v>
      </c>
      <c r="BM177" s="189" t="s">
        <v>419</v>
      </c>
    </row>
    <row r="178" s="2" customFormat="1" ht="16.5" customHeight="1">
      <c r="A178" s="34"/>
      <c r="B178" s="176"/>
      <c r="C178" s="191" t="s">
        <v>408</v>
      </c>
      <c r="D178" s="191" t="s">
        <v>196</v>
      </c>
      <c r="E178" s="192" t="s">
        <v>806</v>
      </c>
      <c r="F178" s="193" t="s">
        <v>807</v>
      </c>
      <c r="G178" s="194" t="s">
        <v>194</v>
      </c>
      <c r="H178" s="195">
        <v>1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39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151</v>
      </c>
      <c r="AT178" s="189" t="s">
        <v>196</v>
      </c>
      <c r="AU178" s="189" t="s">
        <v>142</v>
      </c>
      <c r="AY178" s="15" t="s">
        <v>135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142</v>
      </c>
      <c r="BK178" s="190">
        <f>ROUND(I178*H178,2)</f>
        <v>0</v>
      </c>
      <c r="BL178" s="15" t="s">
        <v>141</v>
      </c>
      <c r="BM178" s="189" t="s">
        <v>423</v>
      </c>
    </row>
    <row r="179" s="2" customFormat="1" ht="16.5" customHeight="1">
      <c r="A179" s="34"/>
      <c r="B179" s="176"/>
      <c r="C179" s="191" t="s">
        <v>221</v>
      </c>
      <c r="D179" s="191" t="s">
        <v>196</v>
      </c>
      <c r="E179" s="192" t="s">
        <v>808</v>
      </c>
      <c r="F179" s="193" t="s">
        <v>809</v>
      </c>
      <c r="G179" s="194" t="s">
        <v>194</v>
      </c>
      <c r="H179" s="195">
        <v>14</v>
      </c>
      <c r="I179" s="196"/>
      <c r="J179" s="197">
        <f>ROUND(I179*H179,2)</f>
        <v>0</v>
      </c>
      <c r="K179" s="198"/>
      <c r="L179" s="199"/>
      <c r="M179" s="200" t="s">
        <v>1</v>
      </c>
      <c r="N179" s="201" t="s">
        <v>39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151</v>
      </c>
      <c r="AT179" s="189" t="s">
        <v>196</v>
      </c>
      <c r="AU179" s="189" t="s">
        <v>142</v>
      </c>
      <c r="AY179" s="15" t="s">
        <v>135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142</v>
      </c>
      <c r="BK179" s="190">
        <f>ROUND(I179*H179,2)</f>
        <v>0</v>
      </c>
      <c r="BL179" s="15" t="s">
        <v>141</v>
      </c>
      <c r="BM179" s="189" t="s">
        <v>426</v>
      </c>
    </row>
    <row r="180" s="2" customFormat="1" ht="16.5" customHeight="1">
      <c r="A180" s="34"/>
      <c r="B180" s="176"/>
      <c r="C180" s="191" t="s">
        <v>415</v>
      </c>
      <c r="D180" s="191" t="s">
        <v>196</v>
      </c>
      <c r="E180" s="192" t="s">
        <v>810</v>
      </c>
      <c r="F180" s="193" t="s">
        <v>811</v>
      </c>
      <c r="G180" s="194" t="s">
        <v>194</v>
      </c>
      <c r="H180" s="195">
        <v>1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39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151</v>
      </c>
      <c r="AT180" s="189" t="s">
        <v>196</v>
      </c>
      <c r="AU180" s="189" t="s">
        <v>142</v>
      </c>
      <c r="AY180" s="15" t="s">
        <v>135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142</v>
      </c>
      <c r="BK180" s="190">
        <f>ROUND(I180*H180,2)</f>
        <v>0</v>
      </c>
      <c r="BL180" s="15" t="s">
        <v>141</v>
      </c>
      <c r="BM180" s="189" t="s">
        <v>430</v>
      </c>
    </row>
    <row r="181" s="2" customFormat="1" ht="16.5" customHeight="1">
      <c r="A181" s="34"/>
      <c r="B181" s="176"/>
      <c r="C181" s="191" t="s">
        <v>226</v>
      </c>
      <c r="D181" s="191" t="s">
        <v>196</v>
      </c>
      <c r="E181" s="192" t="s">
        <v>566</v>
      </c>
      <c r="F181" s="193" t="s">
        <v>812</v>
      </c>
      <c r="G181" s="194" t="s">
        <v>194</v>
      </c>
      <c r="H181" s="195">
        <v>1</v>
      </c>
      <c r="I181" s="196"/>
      <c r="J181" s="197">
        <f>ROUND(I181*H181,2)</f>
        <v>0</v>
      </c>
      <c r="K181" s="198"/>
      <c r="L181" s="199"/>
      <c r="M181" s="200" t="s">
        <v>1</v>
      </c>
      <c r="N181" s="201" t="s">
        <v>39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151</v>
      </c>
      <c r="AT181" s="189" t="s">
        <v>196</v>
      </c>
      <c r="AU181" s="189" t="s">
        <v>142</v>
      </c>
      <c r="AY181" s="15" t="s">
        <v>135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142</v>
      </c>
      <c r="BK181" s="190">
        <f>ROUND(I181*H181,2)</f>
        <v>0</v>
      </c>
      <c r="BL181" s="15" t="s">
        <v>141</v>
      </c>
      <c r="BM181" s="189" t="s">
        <v>433</v>
      </c>
    </row>
    <row r="182" s="2" customFormat="1" ht="16.5" customHeight="1">
      <c r="A182" s="34"/>
      <c r="B182" s="176"/>
      <c r="C182" s="191" t="s">
        <v>420</v>
      </c>
      <c r="D182" s="191" t="s">
        <v>196</v>
      </c>
      <c r="E182" s="192" t="s">
        <v>587</v>
      </c>
      <c r="F182" s="193" t="s">
        <v>813</v>
      </c>
      <c r="G182" s="194" t="s">
        <v>225</v>
      </c>
      <c r="H182" s="195">
        <v>30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39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151</v>
      </c>
      <c r="AT182" s="189" t="s">
        <v>196</v>
      </c>
      <c r="AU182" s="189" t="s">
        <v>142</v>
      </c>
      <c r="AY182" s="15" t="s">
        <v>135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142</v>
      </c>
      <c r="BK182" s="190">
        <f>ROUND(I182*H182,2)</f>
        <v>0</v>
      </c>
      <c r="BL182" s="15" t="s">
        <v>141</v>
      </c>
      <c r="BM182" s="189" t="s">
        <v>437</v>
      </c>
    </row>
    <row r="183" s="2" customFormat="1" ht="16.5" customHeight="1">
      <c r="A183" s="34"/>
      <c r="B183" s="176"/>
      <c r="C183" s="191" t="s">
        <v>230</v>
      </c>
      <c r="D183" s="191" t="s">
        <v>196</v>
      </c>
      <c r="E183" s="192" t="s">
        <v>814</v>
      </c>
      <c r="F183" s="193" t="s">
        <v>815</v>
      </c>
      <c r="G183" s="194" t="s">
        <v>194</v>
      </c>
      <c r="H183" s="195">
        <v>1</v>
      </c>
      <c r="I183" s="196"/>
      <c r="J183" s="197">
        <f>ROUND(I183*H183,2)</f>
        <v>0</v>
      </c>
      <c r="K183" s="198"/>
      <c r="L183" s="199"/>
      <c r="M183" s="200" t="s">
        <v>1</v>
      </c>
      <c r="N183" s="201" t="s">
        <v>39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151</v>
      </c>
      <c r="AT183" s="189" t="s">
        <v>196</v>
      </c>
      <c r="AU183" s="189" t="s">
        <v>142</v>
      </c>
      <c r="AY183" s="15" t="s">
        <v>135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142</v>
      </c>
      <c r="BK183" s="190">
        <f>ROUND(I183*H183,2)</f>
        <v>0</v>
      </c>
      <c r="BL183" s="15" t="s">
        <v>141</v>
      </c>
      <c r="BM183" s="189" t="s">
        <v>440</v>
      </c>
    </row>
    <row r="184" s="2" customFormat="1" ht="16.5" customHeight="1">
      <c r="A184" s="34"/>
      <c r="B184" s="176"/>
      <c r="C184" s="191" t="s">
        <v>427</v>
      </c>
      <c r="D184" s="191" t="s">
        <v>196</v>
      </c>
      <c r="E184" s="192" t="s">
        <v>816</v>
      </c>
      <c r="F184" s="193" t="s">
        <v>817</v>
      </c>
      <c r="G184" s="194" t="s">
        <v>194</v>
      </c>
      <c r="H184" s="195">
        <v>1</v>
      </c>
      <c r="I184" s="196"/>
      <c r="J184" s="197">
        <f>ROUND(I184*H184,2)</f>
        <v>0</v>
      </c>
      <c r="K184" s="198"/>
      <c r="L184" s="199"/>
      <c r="M184" s="200" t="s">
        <v>1</v>
      </c>
      <c r="N184" s="201" t="s">
        <v>39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151</v>
      </c>
      <c r="AT184" s="189" t="s">
        <v>196</v>
      </c>
      <c r="AU184" s="189" t="s">
        <v>142</v>
      </c>
      <c r="AY184" s="15" t="s">
        <v>135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142</v>
      </c>
      <c r="BK184" s="190">
        <f>ROUND(I184*H184,2)</f>
        <v>0</v>
      </c>
      <c r="BL184" s="15" t="s">
        <v>141</v>
      </c>
      <c r="BM184" s="189" t="s">
        <v>445</v>
      </c>
    </row>
    <row r="185" s="2" customFormat="1" ht="16.5" customHeight="1">
      <c r="A185" s="34"/>
      <c r="B185" s="176"/>
      <c r="C185" s="191" t="s">
        <v>234</v>
      </c>
      <c r="D185" s="191" t="s">
        <v>196</v>
      </c>
      <c r="E185" s="192" t="s">
        <v>818</v>
      </c>
      <c r="F185" s="193" t="s">
        <v>819</v>
      </c>
      <c r="G185" s="194" t="s">
        <v>194</v>
      </c>
      <c r="H185" s="195">
        <v>1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39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151</v>
      </c>
      <c r="AT185" s="189" t="s">
        <v>196</v>
      </c>
      <c r="AU185" s="189" t="s">
        <v>142</v>
      </c>
      <c r="AY185" s="15" t="s">
        <v>135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142</v>
      </c>
      <c r="BK185" s="190">
        <f>ROUND(I185*H185,2)</f>
        <v>0</v>
      </c>
      <c r="BL185" s="15" t="s">
        <v>141</v>
      </c>
      <c r="BM185" s="189" t="s">
        <v>448</v>
      </c>
    </row>
    <row r="186" s="2" customFormat="1" ht="21.75" customHeight="1">
      <c r="A186" s="34"/>
      <c r="B186" s="176"/>
      <c r="C186" s="191" t="s">
        <v>434</v>
      </c>
      <c r="D186" s="191" t="s">
        <v>196</v>
      </c>
      <c r="E186" s="192" t="s">
        <v>465</v>
      </c>
      <c r="F186" s="193" t="s">
        <v>820</v>
      </c>
      <c r="G186" s="194" t="s">
        <v>194</v>
      </c>
      <c r="H186" s="195">
        <v>1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39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151</v>
      </c>
      <c r="AT186" s="189" t="s">
        <v>196</v>
      </c>
      <c r="AU186" s="189" t="s">
        <v>142</v>
      </c>
      <c r="AY186" s="15" t="s">
        <v>135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142</v>
      </c>
      <c r="BK186" s="190">
        <f>ROUND(I186*H186,2)</f>
        <v>0</v>
      </c>
      <c r="BL186" s="15" t="s">
        <v>141</v>
      </c>
      <c r="BM186" s="189" t="s">
        <v>452</v>
      </c>
    </row>
    <row r="187" s="2" customFormat="1" ht="21.75" customHeight="1">
      <c r="A187" s="34"/>
      <c r="B187" s="176"/>
      <c r="C187" s="191" t="s">
        <v>239</v>
      </c>
      <c r="D187" s="191" t="s">
        <v>196</v>
      </c>
      <c r="E187" s="192" t="s">
        <v>821</v>
      </c>
      <c r="F187" s="193" t="s">
        <v>822</v>
      </c>
      <c r="G187" s="194" t="s">
        <v>194</v>
      </c>
      <c r="H187" s="195">
        <v>1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39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151</v>
      </c>
      <c r="AT187" s="189" t="s">
        <v>196</v>
      </c>
      <c r="AU187" s="189" t="s">
        <v>142</v>
      </c>
      <c r="AY187" s="15" t="s">
        <v>135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142</v>
      </c>
      <c r="BK187" s="190">
        <f>ROUND(I187*H187,2)</f>
        <v>0</v>
      </c>
      <c r="BL187" s="15" t="s">
        <v>141</v>
      </c>
      <c r="BM187" s="189" t="s">
        <v>455</v>
      </c>
    </row>
    <row r="188" s="2" customFormat="1" ht="16.5" customHeight="1">
      <c r="A188" s="34"/>
      <c r="B188" s="176"/>
      <c r="C188" s="191" t="s">
        <v>442</v>
      </c>
      <c r="D188" s="191" t="s">
        <v>196</v>
      </c>
      <c r="E188" s="192" t="s">
        <v>508</v>
      </c>
      <c r="F188" s="193" t="s">
        <v>823</v>
      </c>
      <c r="G188" s="194" t="s">
        <v>194</v>
      </c>
      <c r="H188" s="195">
        <v>1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39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151</v>
      </c>
      <c r="AT188" s="189" t="s">
        <v>196</v>
      </c>
      <c r="AU188" s="189" t="s">
        <v>142</v>
      </c>
      <c r="AY188" s="15" t="s">
        <v>135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142</v>
      </c>
      <c r="BK188" s="190">
        <f>ROUND(I188*H188,2)</f>
        <v>0</v>
      </c>
      <c r="BL188" s="15" t="s">
        <v>141</v>
      </c>
      <c r="BM188" s="189" t="s">
        <v>459</v>
      </c>
    </row>
    <row r="189" s="2" customFormat="1" ht="16.5" customHeight="1">
      <c r="A189" s="34"/>
      <c r="B189" s="176"/>
      <c r="C189" s="191" t="s">
        <v>247</v>
      </c>
      <c r="D189" s="191" t="s">
        <v>196</v>
      </c>
      <c r="E189" s="192" t="s">
        <v>824</v>
      </c>
      <c r="F189" s="193" t="s">
        <v>777</v>
      </c>
      <c r="G189" s="194" t="s">
        <v>194</v>
      </c>
      <c r="H189" s="195">
        <v>1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39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151</v>
      </c>
      <c r="AT189" s="189" t="s">
        <v>196</v>
      </c>
      <c r="AU189" s="189" t="s">
        <v>142</v>
      </c>
      <c r="AY189" s="15" t="s">
        <v>135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142</v>
      </c>
      <c r="BK189" s="190">
        <f>ROUND(I189*H189,2)</f>
        <v>0</v>
      </c>
      <c r="BL189" s="15" t="s">
        <v>141</v>
      </c>
      <c r="BM189" s="189" t="s">
        <v>462</v>
      </c>
    </row>
    <row r="190" s="2" customFormat="1" ht="16.5" customHeight="1">
      <c r="A190" s="34"/>
      <c r="B190" s="176"/>
      <c r="C190" s="191" t="s">
        <v>449</v>
      </c>
      <c r="D190" s="191" t="s">
        <v>196</v>
      </c>
      <c r="E190" s="192" t="s">
        <v>825</v>
      </c>
      <c r="F190" s="193" t="s">
        <v>826</v>
      </c>
      <c r="G190" s="194" t="s">
        <v>194</v>
      </c>
      <c r="H190" s="195">
        <v>1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39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151</v>
      </c>
      <c r="AT190" s="189" t="s">
        <v>196</v>
      </c>
      <c r="AU190" s="189" t="s">
        <v>142</v>
      </c>
      <c r="AY190" s="15" t="s">
        <v>135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142</v>
      </c>
      <c r="BK190" s="190">
        <f>ROUND(I190*H190,2)</f>
        <v>0</v>
      </c>
      <c r="BL190" s="15" t="s">
        <v>141</v>
      </c>
      <c r="BM190" s="189" t="s">
        <v>465</v>
      </c>
    </row>
    <row r="191" s="2" customFormat="1" ht="16.5" customHeight="1">
      <c r="A191" s="34"/>
      <c r="B191" s="176"/>
      <c r="C191" s="191" t="s">
        <v>250</v>
      </c>
      <c r="D191" s="191" t="s">
        <v>196</v>
      </c>
      <c r="E191" s="192" t="s">
        <v>827</v>
      </c>
      <c r="F191" s="193" t="s">
        <v>828</v>
      </c>
      <c r="G191" s="194" t="s">
        <v>194</v>
      </c>
      <c r="H191" s="195">
        <v>1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39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151</v>
      </c>
      <c r="AT191" s="189" t="s">
        <v>196</v>
      </c>
      <c r="AU191" s="189" t="s">
        <v>142</v>
      </c>
      <c r="AY191" s="15" t="s">
        <v>135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142</v>
      </c>
      <c r="BK191" s="190">
        <f>ROUND(I191*H191,2)</f>
        <v>0</v>
      </c>
      <c r="BL191" s="15" t="s">
        <v>141</v>
      </c>
      <c r="BM191" s="189" t="s">
        <v>468</v>
      </c>
    </row>
    <row r="192" s="2" customFormat="1" ht="16.5" customHeight="1">
      <c r="A192" s="34"/>
      <c r="B192" s="176"/>
      <c r="C192" s="191" t="s">
        <v>456</v>
      </c>
      <c r="D192" s="191" t="s">
        <v>196</v>
      </c>
      <c r="E192" s="192" t="s">
        <v>829</v>
      </c>
      <c r="F192" s="193" t="s">
        <v>830</v>
      </c>
      <c r="G192" s="194" t="s">
        <v>194</v>
      </c>
      <c r="H192" s="195">
        <v>1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39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151</v>
      </c>
      <c r="AT192" s="189" t="s">
        <v>196</v>
      </c>
      <c r="AU192" s="189" t="s">
        <v>142</v>
      </c>
      <c r="AY192" s="15" t="s">
        <v>135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142</v>
      </c>
      <c r="BK192" s="190">
        <f>ROUND(I192*H192,2)</f>
        <v>0</v>
      </c>
      <c r="BL192" s="15" t="s">
        <v>141</v>
      </c>
      <c r="BM192" s="189" t="s">
        <v>473</v>
      </c>
    </row>
    <row r="193" s="2" customFormat="1" ht="16.5" customHeight="1">
      <c r="A193" s="34"/>
      <c r="B193" s="176"/>
      <c r="C193" s="191" t="s">
        <v>254</v>
      </c>
      <c r="D193" s="191" t="s">
        <v>196</v>
      </c>
      <c r="E193" s="192" t="s">
        <v>831</v>
      </c>
      <c r="F193" s="193" t="s">
        <v>832</v>
      </c>
      <c r="G193" s="194" t="s">
        <v>194</v>
      </c>
      <c r="H193" s="195">
        <v>1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39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151</v>
      </c>
      <c r="AT193" s="189" t="s">
        <v>196</v>
      </c>
      <c r="AU193" s="189" t="s">
        <v>142</v>
      </c>
      <c r="AY193" s="15" t="s">
        <v>135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142</v>
      </c>
      <c r="BK193" s="190">
        <f>ROUND(I193*H193,2)</f>
        <v>0</v>
      </c>
      <c r="BL193" s="15" t="s">
        <v>141</v>
      </c>
      <c r="BM193" s="189" t="s">
        <v>476</v>
      </c>
    </row>
    <row r="194" s="2" customFormat="1" ht="16.5" customHeight="1">
      <c r="A194" s="34"/>
      <c r="B194" s="176"/>
      <c r="C194" s="191" t="s">
        <v>463</v>
      </c>
      <c r="D194" s="191" t="s">
        <v>196</v>
      </c>
      <c r="E194" s="192" t="s">
        <v>833</v>
      </c>
      <c r="F194" s="193" t="s">
        <v>834</v>
      </c>
      <c r="G194" s="194" t="s">
        <v>194</v>
      </c>
      <c r="H194" s="195">
        <v>2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39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151</v>
      </c>
      <c r="AT194" s="189" t="s">
        <v>196</v>
      </c>
      <c r="AU194" s="189" t="s">
        <v>142</v>
      </c>
      <c r="AY194" s="15" t="s">
        <v>135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142</v>
      </c>
      <c r="BK194" s="190">
        <f>ROUND(I194*H194,2)</f>
        <v>0</v>
      </c>
      <c r="BL194" s="15" t="s">
        <v>141</v>
      </c>
      <c r="BM194" s="189" t="s">
        <v>480</v>
      </c>
    </row>
    <row r="195" s="2" customFormat="1" ht="16.5" customHeight="1">
      <c r="A195" s="34"/>
      <c r="B195" s="176"/>
      <c r="C195" s="191" t="s">
        <v>257</v>
      </c>
      <c r="D195" s="191" t="s">
        <v>196</v>
      </c>
      <c r="E195" s="192" t="s">
        <v>440</v>
      </c>
      <c r="F195" s="193" t="s">
        <v>835</v>
      </c>
      <c r="G195" s="194" t="s">
        <v>194</v>
      </c>
      <c r="H195" s="195">
        <v>3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39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151</v>
      </c>
      <c r="AT195" s="189" t="s">
        <v>196</v>
      </c>
      <c r="AU195" s="189" t="s">
        <v>142</v>
      </c>
      <c r="AY195" s="15" t="s">
        <v>135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142</v>
      </c>
      <c r="BK195" s="190">
        <f>ROUND(I195*H195,2)</f>
        <v>0</v>
      </c>
      <c r="BL195" s="15" t="s">
        <v>141</v>
      </c>
      <c r="BM195" s="189" t="s">
        <v>483</v>
      </c>
    </row>
    <row r="196" s="2" customFormat="1" ht="16.5" customHeight="1">
      <c r="A196" s="34"/>
      <c r="B196" s="176"/>
      <c r="C196" s="191" t="s">
        <v>469</v>
      </c>
      <c r="D196" s="191" t="s">
        <v>196</v>
      </c>
      <c r="E196" s="192" t="s">
        <v>836</v>
      </c>
      <c r="F196" s="193" t="s">
        <v>837</v>
      </c>
      <c r="G196" s="194" t="s">
        <v>194</v>
      </c>
      <c r="H196" s="195">
        <v>3</v>
      </c>
      <c r="I196" s="196"/>
      <c r="J196" s="197">
        <f>ROUND(I196*H196,2)</f>
        <v>0</v>
      </c>
      <c r="K196" s="198"/>
      <c r="L196" s="199"/>
      <c r="M196" s="200" t="s">
        <v>1</v>
      </c>
      <c r="N196" s="201" t="s">
        <v>39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151</v>
      </c>
      <c r="AT196" s="189" t="s">
        <v>196</v>
      </c>
      <c r="AU196" s="189" t="s">
        <v>142</v>
      </c>
      <c r="AY196" s="15" t="s">
        <v>135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142</v>
      </c>
      <c r="BK196" s="190">
        <f>ROUND(I196*H196,2)</f>
        <v>0</v>
      </c>
      <c r="BL196" s="15" t="s">
        <v>141</v>
      </c>
      <c r="BM196" s="189" t="s">
        <v>487</v>
      </c>
    </row>
    <row r="197" s="2" customFormat="1" ht="16.5" customHeight="1">
      <c r="A197" s="34"/>
      <c r="B197" s="176"/>
      <c r="C197" s="191" t="s">
        <v>261</v>
      </c>
      <c r="D197" s="191" t="s">
        <v>196</v>
      </c>
      <c r="E197" s="192" t="s">
        <v>838</v>
      </c>
      <c r="F197" s="193" t="s">
        <v>839</v>
      </c>
      <c r="G197" s="194" t="s">
        <v>194</v>
      </c>
      <c r="H197" s="195">
        <v>3</v>
      </c>
      <c r="I197" s="196"/>
      <c r="J197" s="197">
        <f>ROUND(I197*H197,2)</f>
        <v>0</v>
      </c>
      <c r="K197" s="198"/>
      <c r="L197" s="199"/>
      <c r="M197" s="200" t="s">
        <v>1</v>
      </c>
      <c r="N197" s="201" t="s">
        <v>39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151</v>
      </c>
      <c r="AT197" s="189" t="s">
        <v>196</v>
      </c>
      <c r="AU197" s="189" t="s">
        <v>142</v>
      </c>
      <c r="AY197" s="15" t="s">
        <v>135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142</v>
      </c>
      <c r="BK197" s="190">
        <f>ROUND(I197*H197,2)</f>
        <v>0</v>
      </c>
      <c r="BL197" s="15" t="s">
        <v>141</v>
      </c>
      <c r="BM197" s="189" t="s">
        <v>490</v>
      </c>
    </row>
    <row r="198" s="2" customFormat="1" ht="16.5" customHeight="1">
      <c r="A198" s="34"/>
      <c r="B198" s="176"/>
      <c r="C198" s="191" t="s">
        <v>477</v>
      </c>
      <c r="D198" s="191" t="s">
        <v>196</v>
      </c>
      <c r="E198" s="192" t="s">
        <v>840</v>
      </c>
      <c r="F198" s="193" t="s">
        <v>841</v>
      </c>
      <c r="G198" s="194" t="s">
        <v>225</v>
      </c>
      <c r="H198" s="195">
        <v>500</v>
      </c>
      <c r="I198" s="196"/>
      <c r="J198" s="197">
        <f>ROUND(I198*H198,2)</f>
        <v>0</v>
      </c>
      <c r="K198" s="198"/>
      <c r="L198" s="199"/>
      <c r="M198" s="200" t="s">
        <v>1</v>
      </c>
      <c r="N198" s="201" t="s">
        <v>39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151</v>
      </c>
      <c r="AT198" s="189" t="s">
        <v>196</v>
      </c>
      <c r="AU198" s="189" t="s">
        <v>142</v>
      </c>
      <c r="AY198" s="15" t="s">
        <v>135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142</v>
      </c>
      <c r="BK198" s="190">
        <f>ROUND(I198*H198,2)</f>
        <v>0</v>
      </c>
      <c r="BL198" s="15" t="s">
        <v>141</v>
      </c>
      <c r="BM198" s="189" t="s">
        <v>494</v>
      </c>
    </row>
    <row r="199" s="2" customFormat="1" ht="16.5" customHeight="1">
      <c r="A199" s="34"/>
      <c r="B199" s="176"/>
      <c r="C199" s="191" t="s">
        <v>264</v>
      </c>
      <c r="D199" s="191" t="s">
        <v>196</v>
      </c>
      <c r="E199" s="192" t="s">
        <v>842</v>
      </c>
      <c r="F199" s="193" t="s">
        <v>843</v>
      </c>
      <c r="G199" s="194" t="s">
        <v>225</v>
      </c>
      <c r="H199" s="195">
        <v>550</v>
      </c>
      <c r="I199" s="196"/>
      <c r="J199" s="197">
        <f>ROUND(I199*H199,2)</f>
        <v>0</v>
      </c>
      <c r="K199" s="198"/>
      <c r="L199" s="199"/>
      <c r="M199" s="200" t="s">
        <v>1</v>
      </c>
      <c r="N199" s="201" t="s">
        <v>39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151</v>
      </c>
      <c r="AT199" s="189" t="s">
        <v>196</v>
      </c>
      <c r="AU199" s="189" t="s">
        <v>142</v>
      </c>
      <c r="AY199" s="15" t="s">
        <v>135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142</v>
      </c>
      <c r="BK199" s="190">
        <f>ROUND(I199*H199,2)</f>
        <v>0</v>
      </c>
      <c r="BL199" s="15" t="s">
        <v>141</v>
      </c>
      <c r="BM199" s="189" t="s">
        <v>497</v>
      </c>
    </row>
    <row r="200" s="2" customFormat="1" ht="16.5" customHeight="1">
      <c r="A200" s="34"/>
      <c r="B200" s="176"/>
      <c r="C200" s="191" t="s">
        <v>484</v>
      </c>
      <c r="D200" s="191" t="s">
        <v>196</v>
      </c>
      <c r="E200" s="192" t="s">
        <v>844</v>
      </c>
      <c r="F200" s="193" t="s">
        <v>845</v>
      </c>
      <c r="G200" s="194" t="s">
        <v>225</v>
      </c>
      <c r="H200" s="195">
        <v>1050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39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151</v>
      </c>
      <c r="AT200" s="189" t="s">
        <v>196</v>
      </c>
      <c r="AU200" s="189" t="s">
        <v>142</v>
      </c>
      <c r="AY200" s="15" t="s">
        <v>135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142</v>
      </c>
      <c r="BK200" s="190">
        <f>ROUND(I200*H200,2)</f>
        <v>0</v>
      </c>
      <c r="BL200" s="15" t="s">
        <v>141</v>
      </c>
      <c r="BM200" s="189" t="s">
        <v>821</v>
      </c>
    </row>
    <row r="201" s="2" customFormat="1" ht="21.75" customHeight="1">
      <c r="A201" s="34"/>
      <c r="B201" s="176"/>
      <c r="C201" s="191" t="s">
        <v>268</v>
      </c>
      <c r="D201" s="191" t="s">
        <v>196</v>
      </c>
      <c r="E201" s="192" t="s">
        <v>846</v>
      </c>
      <c r="F201" s="193" t="s">
        <v>847</v>
      </c>
      <c r="G201" s="194" t="s">
        <v>194</v>
      </c>
      <c r="H201" s="195">
        <v>3</v>
      </c>
      <c r="I201" s="196"/>
      <c r="J201" s="197">
        <f>ROUND(I201*H201,2)</f>
        <v>0</v>
      </c>
      <c r="K201" s="198"/>
      <c r="L201" s="199"/>
      <c r="M201" s="200" t="s">
        <v>1</v>
      </c>
      <c r="N201" s="201" t="s">
        <v>39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151</v>
      </c>
      <c r="AT201" s="189" t="s">
        <v>196</v>
      </c>
      <c r="AU201" s="189" t="s">
        <v>142</v>
      </c>
      <c r="AY201" s="15" t="s">
        <v>135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142</v>
      </c>
      <c r="BK201" s="190">
        <f>ROUND(I201*H201,2)</f>
        <v>0</v>
      </c>
      <c r="BL201" s="15" t="s">
        <v>141</v>
      </c>
      <c r="BM201" s="189" t="s">
        <v>501</v>
      </c>
    </row>
    <row r="202" s="2" customFormat="1" ht="21.75" customHeight="1">
      <c r="A202" s="34"/>
      <c r="B202" s="176"/>
      <c r="C202" s="191" t="s">
        <v>491</v>
      </c>
      <c r="D202" s="191" t="s">
        <v>196</v>
      </c>
      <c r="E202" s="192" t="s">
        <v>848</v>
      </c>
      <c r="F202" s="193" t="s">
        <v>849</v>
      </c>
      <c r="G202" s="194" t="s">
        <v>194</v>
      </c>
      <c r="H202" s="195">
        <v>9</v>
      </c>
      <c r="I202" s="196"/>
      <c r="J202" s="197">
        <f>ROUND(I202*H202,2)</f>
        <v>0</v>
      </c>
      <c r="K202" s="198"/>
      <c r="L202" s="199"/>
      <c r="M202" s="200" t="s">
        <v>1</v>
      </c>
      <c r="N202" s="201" t="s">
        <v>39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151</v>
      </c>
      <c r="AT202" s="189" t="s">
        <v>196</v>
      </c>
      <c r="AU202" s="189" t="s">
        <v>142</v>
      </c>
      <c r="AY202" s="15" t="s">
        <v>135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142</v>
      </c>
      <c r="BK202" s="190">
        <f>ROUND(I202*H202,2)</f>
        <v>0</v>
      </c>
      <c r="BL202" s="15" t="s">
        <v>141</v>
      </c>
      <c r="BM202" s="189" t="s">
        <v>504</v>
      </c>
    </row>
    <row r="203" s="2" customFormat="1" ht="16.5" customHeight="1">
      <c r="A203" s="34"/>
      <c r="B203" s="176"/>
      <c r="C203" s="191" t="s">
        <v>271</v>
      </c>
      <c r="D203" s="191" t="s">
        <v>196</v>
      </c>
      <c r="E203" s="192" t="s">
        <v>850</v>
      </c>
      <c r="F203" s="193" t="s">
        <v>851</v>
      </c>
      <c r="G203" s="194" t="s">
        <v>194</v>
      </c>
      <c r="H203" s="195">
        <v>3</v>
      </c>
      <c r="I203" s="196"/>
      <c r="J203" s="197">
        <f>ROUND(I203*H203,2)</f>
        <v>0</v>
      </c>
      <c r="K203" s="198"/>
      <c r="L203" s="199"/>
      <c r="M203" s="200" t="s">
        <v>1</v>
      </c>
      <c r="N203" s="201" t="s">
        <v>39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151</v>
      </c>
      <c r="AT203" s="189" t="s">
        <v>196</v>
      </c>
      <c r="AU203" s="189" t="s">
        <v>142</v>
      </c>
      <c r="AY203" s="15" t="s">
        <v>135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142</v>
      </c>
      <c r="BK203" s="190">
        <f>ROUND(I203*H203,2)</f>
        <v>0</v>
      </c>
      <c r="BL203" s="15" t="s">
        <v>141</v>
      </c>
      <c r="BM203" s="189" t="s">
        <v>508</v>
      </c>
    </row>
    <row r="204" s="2" customFormat="1" ht="16.5" customHeight="1">
      <c r="A204" s="34"/>
      <c r="B204" s="176"/>
      <c r="C204" s="191" t="s">
        <v>498</v>
      </c>
      <c r="D204" s="191" t="s">
        <v>196</v>
      </c>
      <c r="E204" s="192" t="s">
        <v>798</v>
      </c>
      <c r="F204" s="193" t="s">
        <v>799</v>
      </c>
      <c r="G204" s="194" t="s">
        <v>225</v>
      </c>
      <c r="H204" s="195">
        <v>600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39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151</v>
      </c>
      <c r="AT204" s="189" t="s">
        <v>196</v>
      </c>
      <c r="AU204" s="189" t="s">
        <v>142</v>
      </c>
      <c r="AY204" s="15" t="s">
        <v>135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142</v>
      </c>
      <c r="BK204" s="190">
        <f>ROUND(I204*H204,2)</f>
        <v>0</v>
      </c>
      <c r="BL204" s="15" t="s">
        <v>141</v>
      </c>
      <c r="BM204" s="189" t="s">
        <v>510</v>
      </c>
    </row>
    <row r="205" s="2" customFormat="1" ht="21.75" customHeight="1">
      <c r="A205" s="34"/>
      <c r="B205" s="176"/>
      <c r="C205" s="191" t="s">
        <v>279</v>
      </c>
      <c r="D205" s="191" t="s">
        <v>196</v>
      </c>
      <c r="E205" s="192" t="s">
        <v>852</v>
      </c>
      <c r="F205" s="193" t="s">
        <v>853</v>
      </c>
      <c r="G205" s="194" t="s">
        <v>194</v>
      </c>
      <c r="H205" s="195">
        <v>3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39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151</v>
      </c>
      <c r="AT205" s="189" t="s">
        <v>196</v>
      </c>
      <c r="AU205" s="189" t="s">
        <v>142</v>
      </c>
      <c r="AY205" s="15" t="s">
        <v>135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142</v>
      </c>
      <c r="BK205" s="190">
        <f>ROUND(I205*H205,2)</f>
        <v>0</v>
      </c>
      <c r="BL205" s="15" t="s">
        <v>141</v>
      </c>
      <c r="BM205" s="189" t="s">
        <v>521</v>
      </c>
    </row>
    <row r="206" s="2" customFormat="1" ht="16.5" customHeight="1">
      <c r="A206" s="34"/>
      <c r="B206" s="176"/>
      <c r="C206" s="191" t="s">
        <v>505</v>
      </c>
      <c r="D206" s="191" t="s">
        <v>196</v>
      </c>
      <c r="E206" s="192" t="s">
        <v>854</v>
      </c>
      <c r="F206" s="193" t="s">
        <v>855</v>
      </c>
      <c r="G206" s="194" t="s">
        <v>194</v>
      </c>
      <c r="H206" s="195">
        <v>12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39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151</v>
      </c>
      <c r="AT206" s="189" t="s">
        <v>196</v>
      </c>
      <c r="AU206" s="189" t="s">
        <v>142</v>
      </c>
      <c r="AY206" s="15" t="s">
        <v>135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142</v>
      </c>
      <c r="BK206" s="190">
        <f>ROUND(I206*H206,2)</f>
        <v>0</v>
      </c>
      <c r="BL206" s="15" t="s">
        <v>141</v>
      </c>
      <c r="BM206" s="189" t="s">
        <v>524</v>
      </c>
    </row>
    <row r="207" s="2" customFormat="1" ht="21.75" customHeight="1">
      <c r="A207" s="34"/>
      <c r="B207" s="176"/>
      <c r="C207" s="191" t="s">
        <v>282</v>
      </c>
      <c r="D207" s="191" t="s">
        <v>196</v>
      </c>
      <c r="E207" s="192" t="s">
        <v>856</v>
      </c>
      <c r="F207" s="193" t="s">
        <v>857</v>
      </c>
      <c r="G207" s="194" t="s">
        <v>194</v>
      </c>
      <c r="H207" s="195">
        <v>3</v>
      </c>
      <c r="I207" s="196"/>
      <c r="J207" s="197">
        <f>ROUND(I207*H207,2)</f>
        <v>0</v>
      </c>
      <c r="K207" s="198"/>
      <c r="L207" s="199"/>
      <c r="M207" s="200" t="s">
        <v>1</v>
      </c>
      <c r="N207" s="201" t="s">
        <v>39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151</v>
      </c>
      <c r="AT207" s="189" t="s">
        <v>196</v>
      </c>
      <c r="AU207" s="189" t="s">
        <v>142</v>
      </c>
      <c r="AY207" s="15" t="s">
        <v>135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142</v>
      </c>
      <c r="BK207" s="190">
        <f>ROUND(I207*H207,2)</f>
        <v>0</v>
      </c>
      <c r="BL207" s="15" t="s">
        <v>141</v>
      </c>
      <c r="BM207" s="189" t="s">
        <v>528</v>
      </c>
    </row>
    <row r="208" s="2" customFormat="1" ht="16.5" customHeight="1">
      <c r="A208" s="34"/>
      <c r="B208" s="176"/>
      <c r="C208" s="191" t="s">
        <v>511</v>
      </c>
      <c r="D208" s="191" t="s">
        <v>196</v>
      </c>
      <c r="E208" s="192" t="s">
        <v>566</v>
      </c>
      <c r="F208" s="193" t="s">
        <v>812</v>
      </c>
      <c r="G208" s="194" t="s">
        <v>194</v>
      </c>
      <c r="H208" s="195">
        <v>3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39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151</v>
      </c>
      <c r="AT208" s="189" t="s">
        <v>196</v>
      </c>
      <c r="AU208" s="189" t="s">
        <v>142</v>
      </c>
      <c r="AY208" s="15" t="s">
        <v>135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142</v>
      </c>
      <c r="BK208" s="190">
        <f>ROUND(I208*H208,2)</f>
        <v>0</v>
      </c>
      <c r="BL208" s="15" t="s">
        <v>141</v>
      </c>
      <c r="BM208" s="189" t="s">
        <v>531</v>
      </c>
    </row>
    <row r="209" s="2" customFormat="1" ht="16.5" customHeight="1">
      <c r="A209" s="34"/>
      <c r="B209" s="176"/>
      <c r="C209" s="177" t="s">
        <v>287</v>
      </c>
      <c r="D209" s="177" t="s">
        <v>137</v>
      </c>
      <c r="E209" s="178" t="s">
        <v>858</v>
      </c>
      <c r="F209" s="179" t="s">
        <v>859</v>
      </c>
      <c r="G209" s="180" t="s">
        <v>194</v>
      </c>
      <c r="H209" s="181">
        <v>24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39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141</v>
      </c>
      <c r="AT209" s="189" t="s">
        <v>137</v>
      </c>
      <c r="AU209" s="189" t="s">
        <v>142</v>
      </c>
      <c r="AY209" s="15" t="s">
        <v>135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142</v>
      </c>
      <c r="BK209" s="190">
        <f>ROUND(I209*H209,2)</f>
        <v>0</v>
      </c>
      <c r="BL209" s="15" t="s">
        <v>141</v>
      </c>
      <c r="BM209" s="189" t="s">
        <v>535</v>
      </c>
    </row>
    <row r="210" s="2" customFormat="1" ht="16.5" customHeight="1">
      <c r="A210" s="34"/>
      <c r="B210" s="176"/>
      <c r="C210" s="177" t="s">
        <v>518</v>
      </c>
      <c r="D210" s="177" t="s">
        <v>137</v>
      </c>
      <c r="E210" s="178" t="s">
        <v>860</v>
      </c>
      <c r="F210" s="179" t="s">
        <v>861</v>
      </c>
      <c r="G210" s="180" t="s">
        <v>194</v>
      </c>
      <c r="H210" s="181">
        <v>1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39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141</v>
      </c>
      <c r="AT210" s="189" t="s">
        <v>137</v>
      </c>
      <c r="AU210" s="189" t="s">
        <v>142</v>
      </c>
      <c r="AY210" s="15" t="s">
        <v>135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142</v>
      </c>
      <c r="BK210" s="190">
        <f>ROUND(I210*H210,2)</f>
        <v>0</v>
      </c>
      <c r="BL210" s="15" t="s">
        <v>141</v>
      </c>
      <c r="BM210" s="189" t="s">
        <v>538</v>
      </c>
    </row>
    <row r="211" s="2" customFormat="1" ht="16.5" customHeight="1">
      <c r="A211" s="34"/>
      <c r="B211" s="176"/>
      <c r="C211" s="177" t="s">
        <v>290</v>
      </c>
      <c r="D211" s="177" t="s">
        <v>137</v>
      </c>
      <c r="E211" s="178" t="s">
        <v>862</v>
      </c>
      <c r="F211" s="179" t="s">
        <v>863</v>
      </c>
      <c r="G211" s="180" t="s">
        <v>194</v>
      </c>
      <c r="H211" s="181">
        <v>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39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141</v>
      </c>
      <c r="AT211" s="189" t="s">
        <v>137</v>
      </c>
      <c r="AU211" s="189" t="s">
        <v>142</v>
      </c>
      <c r="AY211" s="15" t="s">
        <v>135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142</v>
      </c>
      <c r="BK211" s="190">
        <f>ROUND(I211*H211,2)</f>
        <v>0</v>
      </c>
      <c r="BL211" s="15" t="s">
        <v>141</v>
      </c>
      <c r="BM211" s="189" t="s">
        <v>542</v>
      </c>
    </row>
    <row r="212" s="2" customFormat="1" ht="16.5" customHeight="1">
      <c r="A212" s="34"/>
      <c r="B212" s="176"/>
      <c r="C212" s="177" t="s">
        <v>525</v>
      </c>
      <c r="D212" s="177" t="s">
        <v>137</v>
      </c>
      <c r="E212" s="178" t="s">
        <v>864</v>
      </c>
      <c r="F212" s="179" t="s">
        <v>865</v>
      </c>
      <c r="G212" s="180" t="s">
        <v>194</v>
      </c>
      <c r="H212" s="181">
        <v>1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39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141</v>
      </c>
      <c r="AT212" s="189" t="s">
        <v>137</v>
      </c>
      <c r="AU212" s="189" t="s">
        <v>142</v>
      </c>
      <c r="AY212" s="15" t="s">
        <v>135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142</v>
      </c>
      <c r="BK212" s="190">
        <f>ROUND(I212*H212,2)</f>
        <v>0</v>
      </c>
      <c r="BL212" s="15" t="s">
        <v>141</v>
      </c>
      <c r="BM212" s="189" t="s">
        <v>545</v>
      </c>
    </row>
    <row r="213" s="2" customFormat="1" ht="16.5" customHeight="1">
      <c r="A213" s="34"/>
      <c r="B213" s="176"/>
      <c r="C213" s="177" t="s">
        <v>298</v>
      </c>
      <c r="D213" s="177" t="s">
        <v>137</v>
      </c>
      <c r="E213" s="178" t="s">
        <v>866</v>
      </c>
      <c r="F213" s="179" t="s">
        <v>867</v>
      </c>
      <c r="G213" s="180" t="s">
        <v>194</v>
      </c>
      <c r="H213" s="181">
        <v>1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39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141</v>
      </c>
      <c r="AT213" s="189" t="s">
        <v>137</v>
      </c>
      <c r="AU213" s="189" t="s">
        <v>142</v>
      </c>
      <c r="AY213" s="15" t="s">
        <v>135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142</v>
      </c>
      <c r="BK213" s="190">
        <f>ROUND(I213*H213,2)</f>
        <v>0</v>
      </c>
      <c r="BL213" s="15" t="s">
        <v>141</v>
      </c>
      <c r="BM213" s="189" t="s">
        <v>549</v>
      </c>
    </row>
    <row r="214" s="2" customFormat="1" ht="16.5" customHeight="1">
      <c r="A214" s="34"/>
      <c r="B214" s="176"/>
      <c r="C214" s="177" t="s">
        <v>532</v>
      </c>
      <c r="D214" s="177" t="s">
        <v>137</v>
      </c>
      <c r="E214" s="178" t="s">
        <v>868</v>
      </c>
      <c r="F214" s="179" t="s">
        <v>869</v>
      </c>
      <c r="G214" s="180" t="s">
        <v>225</v>
      </c>
      <c r="H214" s="181">
        <v>1000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39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141</v>
      </c>
      <c r="AT214" s="189" t="s">
        <v>137</v>
      </c>
      <c r="AU214" s="189" t="s">
        <v>142</v>
      </c>
      <c r="AY214" s="15" t="s">
        <v>135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142</v>
      </c>
      <c r="BK214" s="190">
        <f>ROUND(I214*H214,2)</f>
        <v>0</v>
      </c>
      <c r="BL214" s="15" t="s">
        <v>141</v>
      </c>
      <c r="BM214" s="189" t="s">
        <v>552</v>
      </c>
    </row>
    <row r="215" s="2" customFormat="1" ht="16.5" customHeight="1">
      <c r="A215" s="34"/>
      <c r="B215" s="176"/>
      <c r="C215" s="177" t="s">
        <v>396</v>
      </c>
      <c r="D215" s="177" t="s">
        <v>137</v>
      </c>
      <c r="E215" s="178" t="s">
        <v>870</v>
      </c>
      <c r="F215" s="179" t="s">
        <v>871</v>
      </c>
      <c r="G215" s="180" t="s">
        <v>225</v>
      </c>
      <c r="H215" s="181">
        <v>1000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39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141</v>
      </c>
      <c r="AT215" s="189" t="s">
        <v>137</v>
      </c>
      <c r="AU215" s="189" t="s">
        <v>142</v>
      </c>
      <c r="AY215" s="15" t="s">
        <v>135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142</v>
      </c>
      <c r="BK215" s="190">
        <f>ROUND(I215*H215,2)</f>
        <v>0</v>
      </c>
      <c r="BL215" s="15" t="s">
        <v>141</v>
      </c>
      <c r="BM215" s="189" t="s">
        <v>556</v>
      </c>
    </row>
    <row r="216" s="2" customFormat="1" ht="16.5" customHeight="1">
      <c r="A216" s="34"/>
      <c r="B216" s="176"/>
      <c r="C216" s="177" t="s">
        <v>539</v>
      </c>
      <c r="D216" s="177" t="s">
        <v>137</v>
      </c>
      <c r="E216" s="178" t="s">
        <v>872</v>
      </c>
      <c r="F216" s="179" t="s">
        <v>873</v>
      </c>
      <c r="G216" s="180" t="s">
        <v>194</v>
      </c>
      <c r="H216" s="181">
        <v>24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39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141</v>
      </c>
      <c r="AT216" s="189" t="s">
        <v>137</v>
      </c>
      <c r="AU216" s="189" t="s">
        <v>142</v>
      </c>
      <c r="AY216" s="15" t="s">
        <v>135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142</v>
      </c>
      <c r="BK216" s="190">
        <f>ROUND(I216*H216,2)</f>
        <v>0</v>
      </c>
      <c r="BL216" s="15" t="s">
        <v>141</v>
      </c>
      <c r="BM216" s="189" t="s">
        <v>559</v>
      </c>
    </row>
    <row r="217" s="2" customFormat="1" ht="16.5" customHeight="1">
      <c r="A217" s="34"/>
      <c r="B217" s="176"/>
      <c r="C217" s="177" t="s">
        <v>399</v>
      </c>
      <c r="D217" s="177" t="s">
        <v>137</v>
      </c>
      <c r="E217" s="178" t="s">
        <v>874</v>
      </c>
      <c r="F217" s="179" t="s">
        <v>875</v>
      </c>
      <c r="G217" s="180" t="s">
        <v>194</v>
      </c>
      <c r="H217" s="181">
        <v>6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39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141</v>
      </c>
      <c r="AT217" s="189" t="s">
        <v>137</v>
      </c>
      <c r="AU217" s="189" t="s">
        <v>142</v>
      </c>
      <c r="AY217" s="15" t="s">
        <v>135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142</v>
      </c>
      <c r="BK217" s="190">
        <f>ROUND(I217*H217,2)</f>
        <v>0</v>
      </c>
      <c r="BL217" s="15" t="s">
        <v>141</v>
      </c>
      <c r="BM217" s="189" t="s">
        <v>563</v>
      </c>
    </row>
    <row r="218" s="2" customFormat="1" ht="16.5" customHeight="1">
      <c r="A218" s="34"/>
      <c r="B218" s="176"/>
      <c r="C218" s="177" t="s">
        <v>546</v>
      </c>
      <c r="D218" s="177" t="s">
        <v>137</v>
      </c>
      <c r="E218" s="178" t="s">
        <v>876</v>
      </c>
      <c r="F218" s="179" t="s">
        <v>877</v>
      </c>
      <c r="G218" s="180" t="s">
        <v>194</v>
      </c>
      <c r="H218" s="181">
        <v>1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39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141</v>
      </c>
      <c r="AT218" s="189" t="s">
        <v>137</v>
      </c>
      <c r="AU218" s="189" t="s">
        <v>142</v>
      </c>
      <c r="AY218" s="15" t="s">
        <v>135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142</v>
      </c>
      <c r="BK218" s="190">
        <f>ROUND(I218*H218,2)</f>
        <v>0</v>
      </c>
      <c r="BL218" s="15" t="s">
        <v>141</v>
      </c>
      <c r="BM218" s="189" t="s">
        <v>566</v>
      </c>
    </row>
    <row r="219" s="2" customFormat="1" ht="16.5" customHeight="1">
      <c r="A219" s="34"/>
      <c r="B219" s="176"/>
      <c r="C219" s="177" t="s">
        <v>404</v>
      </c>
      <c r="D219" s="177" t="s">
        <v>137</v>
      </c>
      <c r="E219" s="178" t="s">
        <v>878</v>
      </c>
      <c r="F219" s="179" t="s">
        <v>879</v>
      </c>
      <c r="G219" s="180" t="s">
        <v>194</v>
      </c>
      <c r="H219" s="181">
        <v>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39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141</v>
      </c>
      <c r="AT219" s="189" t="s">
        <v>137</v>
      </c>
      <c r="AU219" s="189" t="s">
        <v>142</v>
      </c>
      <c r="AY219" s="15" t="s">
        <v>135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142</v>
      </c>
      <c r="BK219" s="190">
        <f>ROUND(I219*H219,2)</f>
        <v>0</v>
      </c>
      <c r="BL219" s="15" t="s">
        <v>141</v>
      </c>
      <c r="BM219" s="189" t="s">
        <v>570</v>
      </c>
    </row>
    <row r="220" s="2" customFormat="1" ht="16.5" customHeight="1">
      <c r="A220" s="34"/>
      <c r="B220" s="176"/>
      <c r="C220" s="177" t="s">
        <v>553</v>
      </c>
      <c r="D220" s="177" t="s">
        <v>137</v>
      </c>
      <c r="E220" s="178" t="s">
        <v>880</v>
      </c>
      <c r="F220" s="179" t="s">
        <v>881</v>
      </c>
      <c r="G220" s="180" t="s">
        <v>194</v>
      </c>
      <c r="H220" s="181">
        <v>24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39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141</v>
      </c>
      <c r="AT220" s="189" t="s">
        <v>137</v>
      </c>
      <c r="AU220" s="189" t="s">
        <v>142</v>
      </c>
      <c r="AY220" s="15" t="s">
        <v>135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142</v>
      </c>
      <c r="BK220" s="190">
        <f>ROUND(I220*H220,2)</f>
        <v>0</v>
      </c>
      <c r="BL220" s="15" t="s">
        <v>141</v>
      </c>
      <c r="BM220" s="189" t="s">
        <v>573</v>
      </c>
    </row>
    <row r="221" s="2" customFormat="1" ht="16.5" customHeight="1">
      <c r="A221" s="34"/>
      <c r="B221" s="176"/>
      <c r="C221" s="177" t="s">
        <v>407</v>
      </c>
      <c r="D221" s="177" t="s">
        <v>137</v>
      </c>
      <c r="E221" s="178" t="s">
        <v>882</v>
      </c>
      <c r="F221" s="179" t="s">
        <v>883</v>
      </c>
      <c r="G221" s="180" t="s">
        <v>194</v>
      </c>
      <c r="H221" s="181">
        <v>3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39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141</v>
      </c>
      <c r="AT221" s="189" t="s">
        <v>137</v>
      </c>
      <c r="AU221" s="189" t="s">
        <v>142</v>
      </c>
      <c r="AY221" s="15" t="s">
        <v>135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142</v>
      </c>
      <c r="BK221" s="190">
        <f>ROUND(I221*H221,2)</f>
        <v>0</v>
      </c>
      <c r="BL221" s="15" t="s">
        <v>141</v>
      </c>
      <c r="BM221" s="189" t="s">
        <v>577</v>
      </c>
    </row>
    <row r="222" s="2" customFormat="1" ht="16.5" customHeight="1">
      <c r="A222" s="34"/>
      <c r="B222" s="176"/>
      <c r="C222" s="177" t="s">
        <v>560</v>
      </c>
      <c r="D222" s="177" t="s">
        <v>137</v>
      </c>
      <c r="E222" s="178" t="s">
        <v>884</v>
      </c>
      <c r="F222" s="179" t="s">
        <v>885</v>
      </c>
      <c r="G222" s="180" t="s">
        <v>225</v>
      </c>
      <c r="H222" s="181">
        <v>200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39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141</v>
      </c>
      <c r="AT222" s="189" t="s">
        <v>137</v>
      </c>
      <c r="AU222" s="189" t="s">
        <v>142</v>
      </c>
      <c r="AY222" s="15" t="s">
        <v>135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142</v>
      </c>
      <c r="BK222" s="190">
        <f>ROUND(I222*H222,2)</f>
        <v>0</v>
      </c>
      <c r="BL222" s="15" t="s">
        <v>141</v>
      </c>
      <c r="BM222" s="189" t="s">
        <v>580</v>
      </c>
    </row>
    <row r="223" s="2" customFormat="1" ht="16.5" customHeight="1">
      <c r="A223" s="34"/>
      <c r="B223" s="176"/>
      <c r="C223" s="177" t="s">
        <v>411</v>
      </c>
      <c r="D223" s="177" t="s">
        <v>137</v>
      </c>
      <c r="E223" s="178" t="s">
        <v>886</v>
      </c>
      <c r="F223" s="179" t="s">
        <v>887</v>
      </c>
      <c r="G223" s="180" t="s">
        <v>225</v>
      </c>
      <c r="H223" s="181">
        <v>1500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39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141</v>
      </c>
      <c r="AT223" s="189" t="s">
        <v>137</v>
      </c>
      <c r="AU223" s="189" t="s">
        <v>142</v>
      </c>
      <c r="AY223" s="15" t="s">
        <v>135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142</v>
      </c>
      <c r="BK223" s="190">
        <f>ROUND(I223*H223,2)</f>
        <v>0</v>
      </c>
      <c r="BL223" s="15" t="s">
        <v>141</v>
      </c>
      <c r="BM223" s="189" t="s">
        <v>584</v>
      </c>
    </row>
    <row r="224" s="2" customFormat="1" ht="16.5" customHeight="1">
      <c r="A224" s="34"/>
      <c r="B224" s="176"/>
      <c r="C224" s="177" t="s">
        <v>567</v>
      </c>
      <c r="D224" s="177" t="s">
        <v>137</v>
      </c>
      <c r="E224" s="178" t="s">
        <v>888</v>
      </c>
      <c r="F224" s="179" t="s">
        <v>889</v>
      </c>
      <c r="G224" s="180" t="s">
        <v>194</v>
      </c>
      <c r="H224" s="181">
        <v>6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39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141</v>
      </c>
      <c r="AT224" s="189" t="s">
        <v>137</v>
      </c>
      <c r="AU224" s="189" t="s">
        <v>142</v>
      </c>
      <c r="AY224" s="15" t="s">
        <v>135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142</v>
      </c>
      <c r="BK224" s="190">
        <f>ROUND(I224*H224,2)</f>
        <v>0</v>
      </c>
      <c r="BL224" s="15" t="s">
        <v>141</v>
      </c>
      <c r="BM224" s="189" t="s">
        <v>587</v>
      </c>
    </row>
    <row r="225" s="12" customFormat="1" ht="25.92" customHeight="1">
      <c r="A225" s="12"/>
      <c r="B225" s="163"/>
      <c r="C225" s="12"/>
      <c r="D225" s="164" t="s">
        <v>72</v>
      </c>
      <c r="E225" s="165" t="s">
        <v>890</v>
      </c>
      <c r="F225" s="165" t="s">
        <v>891</v>
      </c>
      <c r="G225" s="12"/>
      <c r="H225" s="12"/>
      <c r="I225" s="166"/>
      <c r="J225" s="167">
        <f>BK225</f>
        <v>0</v>
      </c>
      <c r="K225" s="12"/>
      <c r="L225" s="163"/>
      <c r="M225" s="168"/>
      <c r="N225" s="169"/>
      <c r="O225" s="169"/>
      <c r="P225" s="170">
        <f>P226</f>
        <v>0</v>
      </c>
      <c r="Q225" s="169"/>
      <c r="R225" s="170">
        <f>R226</f>
        <v>0</v>
      </c>
      <c r="S225" s="169"/>
      <c r="T225" s="171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4" t="s">
        <v>81</v>
      </c>
      <c r="AT225" s="172" t="s">
        <v>72</v>
      </c>
      <c r="AU225" s="172" t="s">
        <v>73</v>
      </c>
      <c r="AY225" s="164" t="s">
        <v>135</v>
      </c>
      <c r="BK225" s="173">
        <f>BK226</f>
        <v>0</v>
      </c>
    </row>
    <row r="226" s="12" customFormat="1" ht="22.8" customHeight="1">
      <c r="A226" s="12"/>
      <c r="B226" s="163"/>
      <c r="C226" s="12"/>
      <c r="D226" s="164" t="s">
        <v>72</v>
      </c>
      <c r="E226" s="174" t="s">
        <v>892</v>
      </c>
      <c r="F226" s="174" t="s">
        <v>893</v>
      </c>
      <c r="G226" s="12"/>
      <c r="H226" s="12"/>
      <c r="I226" s="166"/>
      <c r="J226" s="175">
        <f>BK226</f>
        <v>0</v>
      </c>
      <c r="K226" s="12"/>
      <c r="L226" s="163"/>
      <c r="M226" s="168"/>
      <c r="N226" s="169"/>
      <c r="O226" s="169"/>
      <c r="P226" s="170">
        <f>P227</f>
        <v>0</v>
      </c>
      <c r="Q226" s="169"/>
      <c r="R226" s="170">
        <f>R227</f>
        <v>0</v>
      </c>
      <c r="S226" s="169"/>
      <c r="T226" s="171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64" t="s">
        <v>81</v>
      </c>
      <c r="AT226" s="172" t="s">
        <v>72</v>
      </c>
      <c r="AU226" s="172" t="s">
        <v>81</v>
      </c>
      <c r="AY226" s="164" t="s">
        <v>135</v>
      </c>
      <c r="BK226" s="173">
        <f>BK227</f>
        <v>0</v>
      </c>
    </row>
    <row r="227" s="2" customFormat="1" ht="24.15" customHeight="1">
      <c r="A227" s="34"/>
      <c r="B227" s="176"/>
      <c r="C227" s="177" t="s">
        <v>414</v>
      </c>
      <c r="D227" s="177" t="s">
        <v>137</v>
      </c>
      <c r="E227" s="178" t="s">
        <v>894</v>
      </c>
      <c r="F227" s="179" t="s">
        <v>895</v>
      </c>
      <c r="G227" s="180" t="s">
        <v>225</v>
      </c>
      <c r="H227" s="181">
        <v>80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39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141</v>
      </c>
      <c r="AT227" s="189" t="s">
        <v>137</v>
      </c>
      <c r="AU227" s="189" t="s">
        <v>142</v>
      </c>
      <c r="AY227" s="15" t="s">
        <v>135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142</v>
      </c>
      <c r="BK227" s="190">
        <f>ROUND(I227*H227,2)</f>
        <v>0</v>
      </c>
      <c r="BL227" s="15" t="s">
        <v>141</v>
      </c>
      <c r="BM227" s="189" t="s">
        <v>896</v>
      </c>
    </row>
    <row r="228" s="12" customFormat="1" ht="25.92" customHeight="1">
      <c r="A228" s="12"/>
      <c r="B228" s="163"/>
      <c r="C228" s="12"/>
      <c r="D228" s="164" t="s">
        <v>72</v>
      </c>
      <c r="E228" s="165" t="s">
        <v>133</v>
      </c>
      <c r="F228" s="165" t="s">
        <v>134</v>
      </c>
      <c r="G228" s="12"/>
      <c r="H228" s="12"/>
      <c r="I228" s="166"/>
      <c r="J228" s="167">
        <f>BK228</f>
        <v>0</v>
      </c>
      <c r="K228" s="12"/>
      <c r="L228" s="163"/>
      <c r="M228" s="168"/>
      <c r="N228" s="169"/>
      <c r="O228" s="169"/>
      <c r="P228" s="170">
        <f>P229+P237+P242</f>
        <v>0</v>
      </c>
      <c r="Q228" s="169"/>
      <c r="R228" s="170">
        <f>R229+R237+R242</f>
        <v>33.274500000000003</v>
      </c>
      <c r="S228" s="169"/>
      <c r="T228" s="171">
        <f>T229+T237+T242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4" t="s">
        <v>81</v>
      </c>
      <c r="AT228" s="172" t="s">
        <v>72</v>
      </c>
      <c r="AU228" s="172" t="s">
        <v>73</v>
      </c>
      <c r="AY228" s="164" t="s">
        <v>135</v>
      </c>
      <c r="BK228" s="173">
        <f>BK229+BK237+BK242</f>
        <v>0</v>
      </c>
    </row>
    <row r="229" s="12" customFormat="1" ht="22.8" customHeight="1">
      <c r="A229" s="12"/>
      <c r="B229" s="163"/>
      <c r="C229" s="12"/>
      <c r="D229" s="164" t="s">
        <v>72</v>
      </c>
      <c r="E229" s="174" t="s">
        <v>81</v>
      </c>
      <c r="F229" s="174" t="s">
        <v>136</v>
      </c>
      <c r="G229" s="12"/>
      <c r="H229" s="12"/>
      <c r="I229" s="166"/>
      <c r="J229" s="175">
        <f>BK229</f>
        <v>0</v>
      </c>
      <c r="K229" s="12"/>
      <c r="L229" s="163"/>
      <c r="M229" s="168"/>
      <c r="N229" s="169"/>
      <c r="O229" s="169"/>
      <c r="P229" s="170">
        <f>SUM(P230:P236)</f>
        <v>0</v>
      </c>
      <c r="Q229" s="169"/>
      <c r="R229" s="170">
        <f>SUM(R230:R236)</f>
        <v>0</v>
      </c>
      <c r="S229" s="169"/>
      <c r="T229" s="171">
        <f>SUM(T230:T236)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4" t="s">
        <v>81</v>
      </c>
      <c r="AT229" s="172" t="s">
        <v>72</v>
      </c>
      <c r="AU229" s="172" t="s">
        <v>81</v>
      </c>
      <c r="AY229" s="164" t="s">
        <v>135</v>
      </c>
      <c r="BK229" s="173">
        <f>SUM(BK230:BK236)</f>
        <v>0</v>
      </c>
    </row>
    <row r="230" s="2" customFormat="1" ht="24.15" customHeight="1">
      <c r="A230" s="34"/>
      <c r="B230" s="176"/>
      <c r="C230" s="177" t="s">
        <v>574</v>
      </c>
      <c r="D230" s="177" t="s">
        <v>137</v>
      </c>
      <c r="E230" s="178" t="s">
        <v>138</v>
      </c>
      <c r="F230" s="179" t="s">
        <v>139</v>
      </c>
      <c r="G230" s="180" t="s">
        <v>140</v>
      </c>
      <c r="H230" s="181">
        <v>17.5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39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141</v>
      </c>
      <c r="AT230" s="189" t="s">
        <v>137</v>
      </c>
      <c r="AU230" s="189" t="s">
        <v>142</v>
      </c>
      <c r="AY230" s="15" t="s">
        <v>135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142</v>
      </c>
      <c r="BK230" s="190">
        <f>ROUND(I230*H230,2)</f>
        <v>0</v>
      </c>
      <c r="BL230" s="15" t="s">
        <v>141</v>
      </c>
      <c r="BM230" s="189" t="s">
        <v>897</v>
      </c>
    </row>
    <row r="231" s="2" customFormat="1" ht="24.15" customHeight="1">
      <c r="A231" s="34"/>
      <c r="B231" s="176"/>
      <c r="C231" s="177" t="s">
        <v>418</v>
      </c>
      <c r="D231" s="177" t="s">
        <v>137</v>
      </c>
      <c r="E231" s="178" t="s">
        <v>898</v>
      </c>
      <c r="F231" s="179" t="s">
        <v>899</v>
      </c>
      <c r="G231" s="180" t="s">
        <v>140</v>
      </c>
      <c r="H231" s="181">
        <v>17.5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39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141</v>
      </c>
      <c r="AT231" s="189" t="s">
        <v>137</v>
      </c>
      <c r="AU231" s="189" t="s">
        <v>142</v>
      </c>
      <c r="AY231" s="15" t="s">
        <v>135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142</v>
      </c>
      <c r="BK231" s="190">
        <f>ROUND(I231*H231,2)</f>
        <v>0</v>
      </c>
      <c r="BL231" s="15" t="s">
        <v>141</v>
      </c>
      <c r="BM231" s="189" t="s">
        <v>900</v>
      </c>
    </row>
    <row r="232" s="2" customFormat="1" ht="16.5" customHeight="1">
      <c r="A232" s="34"/>
      <c r="B232" s="176"/>
      <c r="C232" s="177" t="s">
        <v>581</v>
      </c>
      <c r="D232" s="177" t="s">
        <v>137</v>
      </c>
      <c r="E232" s="178" t="s">
        <v>327</v>
      </c>
      <c r="F232" s="179" t="s">
        <v>901</v>
      </c>
      <c r="G232" s="180" t="s">
        <v>140</v>
      </c>
      <c r="H232" s="181">
        <v>12.5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39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141</v>
      </c>
      <c r="AT232" s="189" t="s">
        <v>137</v>
      </c>
      <c r="AU232" s="189" t="s">
        <v>142</v>
      </c>
      <c r="AY232" s="15" t="s">
        <v>135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142</v>
      </c>
      <c r="BK232" s="190">
        <f>ROUND(I232*H232,2)</f>
        <v>0</v>
      </c>
      <c r="BL232" s="15" t="s">
        <v>141</v>
      </c>
      <c r="BM232" s="189" t="s">
        <v>902</v>
      </c>
    </row>
    <row r="233" s="2" customFormat="1" ht="24.15" customHeight="1">
      <c r="A233" s="34"/>
      <c r="B233" s="176"/>
      <c r="C233" s="177" t="s">
        <v>419</v>
      </c>
      <c r="D233" s="177" t="s">
        <v>137</v>
      </c>
      <c r="E233" s="178" t="s">
        <v>149</v>
      </c>
      <c r="F233" s="179" t="s">
        <v>150</v>
      </c>
      <c r="G233" s="180" t="s">
        <v>140</v>
      </c>
      <c r="H233" s="181">
        <v>17.5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39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141</v>
      </c>
      <c r="AT233" s="189" t="s">
        <v>137</v>
      </c>
      <c r="AU233" s="189" t="s">
        <v>142</v>
      </c>
      <c r="AY233" s="15" t="s">
        <v>135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142</v>
      </c>
      <c r="BK233" s="190">
        <f>ROUND(I233*H233,2)</f>
        <v>0</v>
      </c>
      <c r="BL233" s="15" t="s">
        <v>141</v>
      </c>
      <c r="BM233" s="189" t="s">
        <v>903</v>
      </c>
    </row>
    <row r="234" s="2" customFormat="1" ht="24.15" customHeight="1">
      <c r="A234" s="34"/>
      <c r="B234" s="176"/>
      <c r="C234" s="177" t="s">
        <v>588</v>
      </c>
      <c r="D234" s="177" t="s">
        <v>137</v>
      </c>
      <c r="E234" s="178" t="s">
        <v>156</v>
      </c>
      <c r="F234" s="179" t="s">
        <v>157</v>
      </c>
      <c r="G234" s="180" t="s">
        <v>140</v>
      </c>
      <c r="H234" s="181">
        <v>17.5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39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141</v>
      </c>
      <c r="AT234" s="189" t="s">
        <v>137</v>
      </c>
      <c r="AU234" s="189" t="s">
        <v>142</v>
      </c>
      <c r="AY234" s="15" t="s">
        <v>135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142</v>
      </c>
      <c r="BK234" s="190">
        <f>ROUND(I234*H234,2)</f>
        <v>0</v>
      </c>
      <c r="BL234" s="15" t="s">
        <v>141</v>
      </c>
      <c r="BM234" s="189" t="s">
        <v>904</v>
      </c>
    </row>
    <row r="235" s="2" customFormat="1" ht="16.5" customHeight="1">
      <c r="A235" s="34"/>
      <c r="B235" s="176"/>
      <c r="C235" s="177" t="s">
        <v>423</v>
      </c>
      <c r="D235" s="177" t="s">
        <v>137</v>
      </c>
      <c r="E235" s="178" t="s">
        <v>905</v>
      </c>
      <c r="F235" s="179" t="s">
        <v>906</v>
      </c>
      <c r="G235" s="180" t="s">
        <v>140</v>
      </c>
      <c r="H235" s="181">
        <v>17.5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39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141</v>
      </c>
      <c r="AT235" s="189" t="s">
        <v>137</v>
      </c>
      <c r="AU235" s="189" t="s">
        <v>142</v>
      </c>
      <c r="AY235" s="15" t="s">
        <v>135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142</v>
      </c>
      <c r="BK235" s="190">
        <f>ROUND(I235*H235,2)</f>
        <v>0</v>
      </c>
      <c r="BL235" s="15" t="s">
        <v>141</v>
      </c>
      <c r="BM235" s="189" t="s">
        <v>907</v>
      </c>
    </row>
    <row r="236" s="2" customFormat="1" ht="21.75" customHeight="1">
      <c r="A236" s="34"/>
      <c r="B236" s="176"/>
      <c r="C236" s="177" t="s">
        <v>595</v>
      </c>
      <c r="D236" s="177" t="s">
        <v>137</v>
      </c>
      <c r="E236" s="178" t="s">
        <v>168</v>
      </c>
      <c r="F236" s="179" t="s">
        <v>169</v>
      </c>
      <c r="G236" s="180" t="s">
        <v>170</v>
      </c>
      <c r="H236" s="181">
        <v>70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39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141</v>
      </c>
      <c r="AT236" s="189" t="s">
        <v>137</v>
      </c>
      <c r="AU236" s="189" t="s">
        <v>142</v>
      </c>
      <c r="AY236" s="15" t="s">
        <v>135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142</v>
      </c>
      <c r="BK236" s="190">
        <f>ROUND(I236*H236,2)</f>
        <v>0</v>
      </c>
      <c r="BL236" s="15" t="s">
        <v>141</v>
      </c>
      <c r="BM236" s="189" t="s">
        <v>908</v>
      </c>
    </row>
    <row r="237" s="12" customFormat="1" ht="22.8" customHeight="1">
      <c r="A237" s="12"/>
      <c r="B237" s="163"/>
      <c r="C237" s="12"/>
      <c r="D237" s="164" t="s">
        <v>72</v>
      </c>
      <c r="E237" s="174" t="s">
        <v>145</v>
      </c>
      <c r="F237" s="174" t="s">
        <v>190</v>
      </c>
      <c r="G237" s="12"/>
      <c r="H237" s="12"/>
      <c r="I237" s="166"/>
      <c r="J237" s="175">
        <f>BK237</f>
        <v>0</v>
      </c>
      <c r="K237" s="12"/>
      <c r="L237" s="163"/>
      <c r="M237" s="168"/>
      <c r="N237" s="169"/>
      <c r="O237" s="169"/>
      <c r="P237" s="170">
        <f>SUM(P238:P241)</f>
        <v>0</v>
      </c>
      <c r="Q237" s="169"/>
      <c r="R237" s="170">
        <f>SUM(R238:R241)</f>
        <v>33.274500000000003</v>
      </c>
      <c r="S237" s="169"/>
      <c r="T237" s="171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64" t="s">
        <v>81</v>
      </c>
      <c r="AT237" s="172" t="s">
        <v>72</v>
      </c>
      <c r="AU237" s="172" t="s">
        <v>81</v>
      </c>
      <c r="AY237" s="164" t="s">
        <v>135</v>
      </c>
      <c r="BK237" s="173">
        <f>SUM(BK238:BK241)</f>
        <v>0</v>
      </c>
    </row>
    <row r="238" s="2" customFormat="1" ht="21.75" customHeight="1">
      <c r="A238" s="34"/>
      <c r="B238" s="176"/>
      <c r="C238" s="177" t="s">
        <v>426</v>
      </c>
      <c r="D238" s="177" t="s">
        <v>137</v>
      </c>
      <c r="E238" s="178" t="s">
        <v>389</v>
      </c>
      <c r="F238" s="179" t="s">
        <v>390</v>
      </c>
      <c r="G238" s="180" t="s">
        <v>194</v>
      </c>
      <c r="H238" s="181">
        <v>50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39</v>
      </c>
      <c r="O238" s="78"/>
      <c r="P238" s="187">
        <f>O238*H238</f>
        <v>0</v>
      </c>
      <c r="Q238" s="187">
        <v>0.66549000000000003</v>
      </c>
      <c r="R238" s="187">
        <f>Q238*H238</f>
        <v>33.274500000000003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141</v>
      </c>
      <c r="AT238" s="189" t="s">
        <v>137</v>
      </c>
      <c r="AU238" s="189" t="s">
        <v>142</v>
      </c>
      <c r="AY238" s="15" t="s">
        <v>135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142</v>
      </c>
      <c r="BK238" s="190">
        <f>ROUND(I238*H238,2)</f>
        <v>0</v>
      </c>
      <c r="BL238" s="15" t="s">
        <v>141</v>
      </c>
      <c r="BM238" s="189" t="s">
        <v>909</v>
      </c>
    </row>
    <row r="239" s="2" customFormat="1" ht="37.8" customHeight="1">
      <c r="A239" s="34"/>
      <c r="B239" s="176"/>
      <c r="C239" s="191" t="s">
        <v>235</v>
      </c>
      <c r="D239" s="191" t="s">
        <v>196</v>
      </c>
      <c r="E239" s="192" t="s">
        <v>392</v>
      </c>
      <c r="F239" s="193" t="s">
        <v>393</v>
      </c>
      <c r="G239" s="194" t="s">
        <v>194</v>
      </c>
      <c r="H239" s="195">
        <v>50</v>
      </c>
      <c r="I239" s="196"/>
      <c r="J239" s="197">
        <f>ROUND(I239*H239,2)</f>
        <v>0</v>
      </c>
      <c r="K239" s="198"/>
      <c r="L239" s="199"/>
      <c r="M239" s="200" t="s">
        <v>1</v>
      </c>
      <c r="N239" s="201" t="s">
        <v>39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151</v>
      </c>
      <c r="AT239" s="189" t="s">
        <v>196</v>
      </c>
      <c r="AU239" s="189" t="s">
        <v>142</v>
      </c>
      <c r="AY239" s="15" t="s">
        <v>135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142</v>
      </c>
      <c r="BK239" s="190">
        <f>ROUND(I239*H239,2)</f>
        <v>0</v>
      </c>
      <c r="BL239" s="15" t="s">
        <v>141</v>
      </c>
      <c r="BM239" s="189" t="s">
        <v>910</v>
      </c>
    </row>
    <row r="240" s="2" customFormat="1" ht="24.15" customHeight="1">
      <c r="A240" s="34"/>
      <c r="B240" s="176"/>
      <c r="C240" s="177" t="s">
        <v>430</v>
      </c>
      <c r="D240" s="177" t="s">
        <v>137</v>
      </c>
      <c r="E240" s="178" t="s">
        <v>394</v>
      </c>
      <c r="F240" s="179" t="s">
        <v>395</v>
      </c>
      <c r="G240" s="180" t="s">
        <v>194</v>
      </c>
      <c r="H240" s="181">
        <v>8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39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141</v>
      </c>
      <c r="AT240" s="189" t="s">
        <v>137</v>
      </c>
      <c r="AU240" s="189" t="s">
        <v>142</v>
      </c>
      <c r="AY240" s="15" t="s">
        <v>135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142</v>
      </c>
      <c r="BK240" s="190">
        <f>ROUND(I240*H240,2)</f>
        <v>0</v>
      </c>
      <c r="BL240" s="15" t="s">
        <v>141</v>
      </c>
      <c r="BM240" s="189" t="s">
        <v>911</v>
      </c>
    </row>
    <row r="241" s="2" customFormat="1" ht="24.15" customHeight="1">
      <c r="A241" s="34"/>
      <c r="B241" s="176"/>
      <c r="C241" s="191" t="s">
        <v>609</v>
      </c>
      <c r="D241" s="191" t="s">
        <v>196</v>
      </c>
      <c r="E241" s="192" t="s">
        <v>397</v>
      </c>
      <c r="F241" s="193" t="s">
        <v>398</v>
      </c>
      <c r="G241" s="194" t="s">
        <v>194</v>
      </c>
      <c r="H241" s="195">
        <v>8</v>
      </c>
      <c r="I241" s="196"/>
      <c r="J241" s="197">
        <f>ROUND(I241*H241,2)</f>
        <v>0</v>
      </c>
      <c r="K241" s="198"/>
      <c r="L241" s="199"/>
      <c r="M241" s="200" t="s">
        <v>1</v>
      </c>
      <c r="N241" s="201" t="s">
        <v>39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151</v>
      </c>
      <c r="AT241" s="189" t="s">
        <v>196</v>
      </c>
      <c r="AU241" s="189" t="s">
        <v>142</v>
      </c>
      <c r="AY241" s="15" t="s">
        <v>135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142</v>
      </c>
      <c r="BK241" s="190">
        <f>ROUND(I241*H241,2)</f>
        <v>0</v>
      </c>
      <c r="BL241" s="15" t="s">
        <v>141</v>
      </c>
      <c r="BM241" s="189" t="s">
        <v>912</v>
      </c>
    </row>
    <row r="242" s="12" customFormat="1" ht="22.8" customHeight="1">
      <c r="A242" s="12"/>
      <c r="B242" s="163"/>
      <c r="C242" s="12"/>
      <c r="D242" s="164" t="s">
        <v>72</v>
      </c>
      <c r="E242" s="174" t="s">
        <v>235</v>
      </c>
      <c r="F242" s="174" t="s">
        <v>236</v>
      </c>
      <c r="G242" s="12"/>
      <c r="H242" s="12"/>
      <c r="I242" s="166"/>
      <c r="J242" s="175">
        <f>BK242</f>
        <v>0</v>
      </c>
      <c r="K242" s="12"/>
      <c r="L242" s="163"/>
      <c r="M242" s="168"/>
      <c r="N242" s="169"/>
      <c r="O242" s="169"/>
      <c r="P242" s="170">
        <f>P243</f>
        <v>0</v>
      </c>
      <c r="Q242" s="169"/>
      <c r="R242" s="170">
        <f>R243</f>
        <v>0</v>
      </c>
      <c r="S242" s="169"/>
      <c r="T242" s="171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4" t="s">
        <v>81</v>
      </c>
      <c r="AT242" s="172" t="s">
        <v>72</v>
      </c>
      <c r="AU242" s="172" t="s">
        <v>81</v>
      </c>
      <c r="AY242" s="164" t="s">
        <v>135</v>
      </c>
      <c r="BK242" s="173">
        <f>BK243</f>
        <v>0</v>
      </c>
    </row>
    <row r="243" s="2" customFormat="1" ht="33" customHeight="1">
      <c r="A243" s="34"/>
      <c r="B243" s="176"/>
      <c r="C243" s="177" t="s">
        <v>433</v>
      </c>
      <c r="D243" s="177" t="s">
        <v>137</v>
      </c>
      <c r="E243" s="178" t="s">
        <v>464</v>
      </c>
      <c r="F243" s="179" t="s">
        <v>238</v>
      </c>
      <c r="G243" s="180" t="s">
        <v>165</v>
      </c>
      <c r="H243" s="181">
        <v>727.71000000000004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39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141</v>
      </c>
      <c r="AT243" s="189" t="s">
        <v>137</v>
      </c>
      <c r="AU243" s="189" t="s">
        <v>142</v>
      </c>
      <c r="AY243" s="15" t="s">
        <v>135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142</v>
      </c>
      <c r="BK243" s="190">
        <f>ROUND(I243*H243,2)</f>
        <v>0</v>
      </c>
      <c r="BL243" s="15" t="s">
        <v>141</v>
      </c>
      <c r="BM243" s="189" t="s">
        <v>913</v>
      </c>
    </row>
    <row r="244" s="12" customFormat="1" ht="25.92" customHeight="1">
      <c r="A244" s="12"/>
      <c r="B244" s="163"/>
      <c r="C244" s="12"/>
      <c r="D244" s="164" t="s">
        <v>72</v>
      </c>
      <c r="E244" s="165" t="s">
        <v>242</v>
      </c>
      <c r="F244" s="165" t="s">
        <v>243</v>
      </c>
      <c r="G244" s="12"/>
      <c r="H244" s="12"/>
      <c r="I244" s="166"/>
      <c r="J244" s="167">
        <f>BK244</f>
        <v>0</v>
      </c>
      <c r="K244" s="12"/>
      <c r="L244" s="163"/>
      <c r="M244" s="168"/>
      <c r="N244" s="169"/>
      <c r="O244" s="169"/>
      <c r="P244" s="170">
        <f>SUM(P245:P250)</f>
        <v>0</v>
      </c>
      <c r="Q244" s="169"/>
      <c r="R244" s="170">
        <f>SUM(R245:R250)</f>
        <v>0</v>
      </c>
      <c r="S244" s="169"/>
      <c r="T244" s="171">
        <f>SUM(T245:T250)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64" t="s">
        <v>142</v>
      </c>
      <c r="AT244" s="172" t="s">
        <v>72</v>
      </c>
      <c r="AU244" s="172" t="s">
        <v>73</v>
      </c>
      <c r="AY244" s="164" t="s">
        <v>135</v>
      </c>
      <c r="BK244" s="173">
        <f>SUM(BK245:BK250)</f>
        <v>0</v>
      </c>
    </row>
    <row r="245" s="2" customFormat="1" ht="24.15" customHeight="1">
      <c r="A245" s="34"/>
      <c r="B245" s="176"/>
      <c r="C245" s="177" t="s">
        <v>616</v>
      </c>
      <c r="D245" s="177" t="s">
        <v>137</v>
      </c>
      <c r="E245" s="178" t="s">
        <v>466</v>
      </c>
      <c r="F245" s="179" t="s">
        <v>467</v>
      </c>
      <c r="G245" s="180" t="s">
        <v>170</v>
      </c>
      <c r="H245" s="181">
        <v>1500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39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166</v>
      </c>
      <c r="AT245" s="189" t="s">
        <v>137</v>
      </c>
      <c r="AU245" s="189" t="s">
        <v>81</v>
      </c>
      <c r="AY245" s="15" t="s">
        <v>135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142</v>
      </c>
      <c r="BK245" s="190">
        <f>ROUND(I245*H245,2)</f>
        <v>0</v>
      </c>
      <c r="BL245" s="15" t="s">
        <v>166</v>
      </c>
      <c r="BM245" s="189" t="s">
        <v>914</v>
      </c>
    </row>
    <row r="246" s="2" customFormat="1" ht="24.15" customHeight="1">
      <c r="A246" s="34"/>
      <c r="B246" s="176"/>
      <c r="C246" s="191" t="s">
        <v>437</v>
      </c>
      <c r="D246" s="191" t="s">
        <v>196</v>
      </c>
      <c r="E246" s="192" t="s">
        <v>470</v>
      </c>
      <c r="F246" s="193" t="s">
        <v>471</v>
      </c>
      <c r="G246" s="194" t="s">
        <v>472</v>
      </c>
      <c r="H246" s="195">
        <v>2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39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199</v>
      </c>
      <c r="AT246" s="189" t="s">
        <v>196</v>
      </c>
      <c r="AU246" s="189" t="s">
        <v>81</v>
      </c>
      <c r="AY246" s="15" t="s">
        <v>135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142</v>
      </c>
      <c r="BK246" s="190">
        <f>ROUND(I246*H246,2)</f>
        <v>0</v>
      </c>
      <c r="BL246" s="15" t="s">
        <v>166</v>
      </c>
      <c r="BM246" s="189" t="s">
        <v>915</v>
      </c>
    </row>
    <row r="247" s="2" customFormat="1" ht="24.15" customHeight="1">
      <c r="A247" s="34"/>
      <c r="B247" s="176"/>
      <c r="C247" s="191" t="s">
        <v>623</v>
      </c>
      <c r="D247" s="191" t="s">
        <v>196</v>
      </c>
      <c r="E247" s="192" t="s">
        <v>474</v>
      </c>
      <c r="F247" s="193" t="s">
        <v>475</v>
      </c>
      <c r="G247" s="194" t="s">
        <v>170</v>
      </c>
      <c r="H247" s="195">
        <v>1500</v>
      </c>
      <c r="I247" s="196"/>
      <c r="J247" s="197">
        <f>ROUND(I247*H247,2)</f>
        <v>0</v>
      </c>
      <c r="K247" s="198"/>
      <c r="L247" s="199"/>
      <c r="M247" s="200" t="s">
        <v>1</v>
      </c>
      <c r="N247" s="201" t="s">
        <v>39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199</v>
      </c>
      <c r="AT247" s="189" t="s">
        <v>196</v>
      </c>
      <c r="AU247" s="189" t="s">
        <v>81</v>
      </c>
      <c r="AY247" s="15" t="s">
        <v>135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142</v>
      </c>
      <c r="BK247" s="190">
        <f>ROUND(I247*H247,2)</f>
        <v>0</v>
      </c>
      <c r="BL247" s="15" t="s">
        <v>166</v>
      </c>
      <c r="BM247" s="189" t="s">
        <v>916</v>
      </c>
    </row>
    <row r="248" s="2" customFormat="1" ht="24.15" customHeight="1">
      <c r="A248" s="34"/>
      <c r="B248" s="176"/>
      <c r="C248" s="177" t="s">
        <v>440</v>
      </c>
      <c r="D248" s="177" t="s">
        <v>137</v>
      </c>
      <c r="E248" s="178" t="s">
        <v>478</v>
      </c>
      <c r="F248" s="179" t="s">
        <v>479</v>
      </c>
      <c r="G248" s="180" t="s">
        <v>194</v>
      </c>
      <c r="H248" s="181">
        <v>2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39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166</v>
      </c>
      <c r="AT248" s="189" t="s">
        <v>137</v>
      </c>
      <c r="AU248" s="189" t="s">
        <v>81</v>
      </c>
      <c r="AY248" s="15" t="s">
        <v>135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142</v>
      </c>
      <c r="BK248" s="190">
        <f>ROUND(I248*H248,2)</f>
        <v>0</v>
      </c>
      <c r="BL248" s="15" t="s">
        <v>166</v>
      </c>
      <c r="BM248" s="189" t="s">
        <v>917</v>
      </c>
    </row>
    <row r="249" s="2" customFormat="1" ht="24.15" customHeight="1">
      <c r="A249" s="34"/>
      <c r="B249" s="176"/>
      <c r="C249" s="191" t="s">
        <v>918</v>
      </c>
      <c r="D249" s="191" t="s">
        <v>196</v>
      </c>
      <c r="E249" s="192" t="s">
        <v>919</v>
      </c>
      <c r="F249" s="193" t="s">
        <v>920</v>
      </c>
      <c r="G249" s="194" t="s">
        <v>194</v>
      </c>
      <c r="H249" s="195">
        <v>2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39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199</v>
      </c>
      <c r="AT249" s="189" t="s">
        <v>196</v>
      </c>
      <c r="AU249" s="189" t="s">
        <v>81</v>
      </c>
      <c r="AY249" s="15" t="s">
        <v>135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142</v>
      </c>
      <c r="BK249" s="190">
        <f>ROUND(I249*H249,2)</f>
        <v>0</v>
      </c>
      <c r="BL249" s="15" t="s">
        <v>166</v>
      </c>
      <c r="BM249" s="189" t="s">
        <v>921</v>
      </c>
    </row>
    <row r="250" s="2" customFormat="1" ht="24.15" customHeight="1">
      <c r="A250" s="34"/>
      <c r="B250" s="176"/>
      <c r="C250" s="191" t="s">
        <v>445</v>
      </c>
      <c r="D250" s="191" t="s">
        <v>196</v>
      </c>
      <c r="E250" s="192" t="s">
        <v>492</v>
      </c>
      <c r="F250" s="193" t="s">
        <v>922</v>
      </c>
      <c r="G250" s="194" t="s">
        <v>194</v>
      </c>
      <c r="H250" s="195">
        <v>2</v>
      </c>
      <c r="I250" s="196"/>
      <c r="J250" s="197">
        <f>ROUND(I250*H250,2)</f>
        <v>0</v>
      </c>
      <c r="K250" s="198"/>
      <c r="L250" s="199"/>
      <c r="M250" s="200" t="s">
        <v>1</v>
      </c>
      <c r="N250" s="201" t="s">
        <v>39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199</v>
      </c>
      <c r="AT250" s="189" t="s">
        <v>196</v>
      </c>
      <c r="AU250" s="189" t="s">
        <v>81</v>
      </c>
      <c r="AY250" s="15" t="s">
        <v>135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142</v>
      </c>
      <c r="BK250" s="190">
        <f>ROUND(I250*H250,2)</f>
        <v>0</v>
      </c>
      <c r="BL250" s="15" t="s">
        <v>166</v>
      </c>
      <c r="BM250" s="189" t="s">
        <v>923</v>
      </c>
    </row>
    <row r="251" s="12" customFormat="1" ht="25.92" customHeight="1">
      <c r="A251" s="12"/>
      <c r="B251" s="163"/>
      <c r="C251" s="12"/>
      <c r="D251" s="164" t="s">
        <v>72</v>
      </c>
      <c r="E251" s="165" t="s">
        <v>196</v>
      </c>
      <c r="F251" s="165" t="s">
        <v>272</v>
      </c>
      <c r="G251" s="12"/>
      <c r="H251" s="12"/>
      <c r="I251" s="166"/>
      <c r="J251" s="167">
        <f>BK251</f>
        <v>0</v>
      </c>
      <c r="K251" s="12"/>
      <c r="L251" s="163"/>
      <c r="M251" s="168"/>
      <c r="N251" s="169"/>
      <c r="O251" s="169"/>
      <c r="P251" s="170">
        <f>P252</f>
        <v>0</v>
      </c>
      <c r="Q251" s="169"/>
      <c r="R251" s="170">
        <f>R252</f>
        <v>81.196836000000005</v>
      </c>
      <c r="S251" s="169"/>
      <c r="T251" s="171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4" t="s">
        <v>145</v>
      </c>
      <c r="AT251" s="172" t="s">
        <v>72</v>
      </c>
      <c r="AU251" s="172" t="s">
        <v>73</v>
      </c>
      <c r="AY251" s="164" t="s">
        <v>135</v>
      </c>
      <c r="BK251" s="173">
        <f>BK252</f>
        <v>0</v>
      </c>
    </row>
    <row r="252" s="12" customFormat="1" ht="22.8" customHeight="1">
      <c r="A252" s="12"/>
      <c r="B252" s="163"/>
      <c r="C252" s="12"/>
      <c r="D252" s="164" t="s">
        <v>72</v>
      </c>
      <c r="E252" s="174" t="s">
        <v>302</v>
      </c>
      <c r="F252" s="174" t="s">
        <v>303</v>
      </c>
      <c r="G252" s="12"/>
      <c r="H252" s="12"/>
      <c r="I252" s="166"/>
      <c r="J252" s="175">
        <f>BK252</f>
        <v>0</v>
      </c>
      <c r="K252" s="12"/>
      <c r="L252" s="163"/>
      <c r="M252" s="168"/>
      <c r="N252" s="169"/>
      <c r="O252" s="169"/>
      <c r="P252" s="170">
        <f>SUM(P253:P286)</f>
        <v>0</v>
      </c>
      <c r="Q252" s="169"/>
      <c r="R252" s="170">
        <f>SUM(R253:R286)</f>
        <v>81.196836000000005</v>
      </c>
      <c r="S252" s="169"/>
      <c r="T252" s="171">
        <f>SUM(T253:T286)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4" t="s">
        <v>145</v>
      </c>
      <c r="AT252" s="172" t="s">
        <v>72</v>
      </c>
      <c r="AU252" s="172" t="s">
        <v>81</v>
      </c>
      <c r="AY252" s="164" t="s">
        <v>135</v>
      </c>
      <c r="BK252" s="173">
        <f>SUM(BK253:BK286)</f>
        <v>0</v>
      </c>
    </row>
    <row r="253" s="2" customFormat="1" ht="24.15" customHeight="1">
      <c r="A253" s="34"/>
      <c r="B253" s="176"/>
      <c r="C253" s="177" t="s">
        <v>924</v>
      </c>
      <c r="D253" s="177" t="s">
        <v>137</v>
      </c>
      <c r="E253" s="178" t="s">
        <v>512</v>
      </c>
      <c r="F253" s="179" t="s">
        <v>513</v>
      </c>
      <c r="G253" s="180" t="s">
        <v>194</v>
      </c>
      <c r="H253" s="181">
        <v>8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39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264</v>
      </c>
      <c r="AT253" s="189" t="s">
        <v>137</v>
      </c>
      <c r="AU253" s="189" t="s">
        <v>142</v>
      </c>
      <c r="AY253" s="15" t="s">
        <v>135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142</v>
      </c>
      <c r="BK253" s="190">
        <f>ROUND(I253*H253,2)</f>
        <v>0</v>
      </c>
      <c r="BL253" s="15" t="s">
        <v>264</v>
      </c>
      <c r="BM253" s="189" t="s">
        <v>925</v>
      </c>
    </row>
    <row r="254" s="2" customFormat="1" ht="24.15" customHeight="1">
      <c r="A254" s="34"/>
      <c r="B254" s="176"/>
      <c r="C254" s="191" t="s">
        <v>448</v>
      </c>
      <c r="D254" s="191" t="s">
        <v>196</v>
      </c>
      <c r="E254" s="192" t="s">
        <v>515</v>
      </c>
      <c r="F254" s="193" t="s">
        <v>926</v>
      </c>
      <c r="G254" s="194" t="s">
        <v>194</v>
      </c>
      <c r="H254" s="195">
        <v>8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39</v>
      </c>
      <c r="O254" s="78"/>
      <c r="P254" s="187">
        <f>O254*H254</f>
        <v>0</v>
      </c>
      <c r="Q254" s="187">
        <v>0.73599999999999999</v>
      </c>
      <c r="R254" s="187">
        <f>Q254*H254</f>
        <v>5.8879999999999999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480</v>
      </c>
      <c r="AT254" s="189" t="s">
        <v>196</v>
      </c>
      <c r="AU254" s="189" t="s">
        <v>142</v>
      </c>
      <c r="AY254" s="15" t="s">
        <v>135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142</v>
      </c>
      <c r="BK254" s="190">
        <f>ROUND(I254*H254,2)</f>
        <v>0</v>
      </c>
      <c r="BL254" s="15" t="s">
        <v>480</v>
      </c>
      <c r="BM254" s="189" t="s">
        <v>927</v>
      </c>
    </row>
    <row r="255" s="2" customFormat="1" ht="21.75" customHeight="1">
      <c r="A255" s="34"/>
      <c r="B255" s="176"/>
      <c r="C255" s="177" t="s">
        <v>928</v>
      </c>
      <c r="D255" s="177" t="s">
        <v>137</v>
      </c>
      <c r="E255" s="178" t="s">
        <v>519</v>
      </c>
      <c r="F255" s="179" t="s">
        <v>520</v>
      </c>
      <c r="G255" s="180" t="s">
        <v>194</v>
      </c>
      <c r="H255" s="181">
        <v>1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39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264</v>
      </c>
      <c r="AT255" s="189" t="s">
        <v>137</v>
      </c>
      <c r="AU255" s="189" t="s">
        <v>142</v>
      </c>
      <c r="AY255" s="15" t="s">
        <v>135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142</v>
      </c>
      <c r="BK255" s="190">
        <f>ROUND(I255*H255,2)</f>
        <v>0</v>
      </c>
      <c r="BL255" s="15" t="s">
        <v>264</v>
      </c>
      <c r="BM255" s="189" t="s">
        <v>929</v>
      </c>
    </row>
    <row r="256" s="2" customFormat="1" ht="21.75" customHeight="1">
      <c r="A256" s="34"/>
      <c r="B256" s="176"/>
      <c r="C256" s="177" t="s">
        <v>452</v>
      </c>
      <c r="D256" s="177" t="s">
        <v>137</v>
      </c>
      <c r="E256" s="178" t="s">
        <v>522</v>
      </c>
      <c r="F256" s="179" t="s">
        <v>523</v>
      </c>
      <c r="G256" s="180" t="s">
        <v>194</v>
      </c>
      <c r="H256" s="181">
        <v>1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39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264</v>
      </c>
      <c r="AT256" s="189" t="s">
        <v>137</v>
      </c>
      <c r="AU256" s="189" t="s">
        <v>142</v>
      </c>
      <c r="AY256" s="15" t="s">
        <v>135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142</v>
      </c>
      <c r="BK256" s="190">
        <f>ROUND(I256*H256,2)</f>
        <v>0</v>
      </c>
      <c r="BL256" s="15" t="s">
        <v>264</v>
      </c>
      <c r="BM256" s="189" t="s">
        <v>930</v>
      </c>
    </row>
    <row r="257" s="2" customFormat="1" ht="24.15" customHeight="1">
      <c r="A257" s="34"/>
      <c r="B257" s="176"/>
      <c r="C257" s="191" t="s">
        <v>931</v>
      </c>
      <c r="D257" s="191" t="s">
        <v>196</v>
      </c>
      <c r="E257" s="192" t="s">
        <v>526</v>
      </c>
      <c r="F257" s="193" t="s">
        <v>527</v>
      </c>
      <c r="G257" s="194" t="s">
        <v>194</v>
      </c>
      <c r="H257" s="195">
        <v>1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39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278</v>
      </c>
      <c r="AT257" s="189" t="s">
        <v>196</v>
      </c>
      <c r="AU257" s="189" t="s">
        <v>142</v>
      </c>
      <c r="AY257" s="15" t="s">
        <v>135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142</v>
      </c>
      <c r="BK257" s="190">
        <f>ROUND(I257*H257,2)</f>
        <v>0</v>
      </c>
      <c r="BL257" s="15" t="s">
        <v>264</v>
      </c>
      <c r="BM257" s="189" t="s">
        <v>932</v>
      </c>
    </row>
    <row r="258" s="2" customFormat="1" ht="21.75" customHeight="1">
      <c r="A258" s="34"/>
      <c r="B258" s="176"/>
      <c r="C258" s="191" t="s">
        <v>455</v>
      </c>
      <c r="D258" s="191" t="s">
        <v>196</v>
      </c>
      <c r="E258" s="192" t="s">
        <v>529</v>
      </c>
      <c r="F258" s="193" t="s">
        <v>530</v>
      </c>
      <c r="G258" s="194" t="s">
        <v>194</v>
      </c>
      <c r="H258" s="195">
        <v>1</v>
      </c>
      <c r="I258" s="196"/>
      <c r="J258" s="197">
        <f>ROUND(I258*H258,2)</f>
        <v>0</v>
      </c>
      <c r="K258" s="198"/>
      <c r="L258" s="199"/>
      <c r="M258" s="200" t="s">
        <v>1</v>
      </c>
      <c r="N258" s="201" t="s">
        <v>39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278</v>
      </c>
      <c r="AT258" s="189" t="s">
        <v>196</v>
      </c>
      <c r="AU258" s="189" t="s">
        <v>142</v>
      </c>
      <c r="AY258" s="15" t="s">
        <v>135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142</v>
      </c>
      <c r="BK258" s="190">
        <f>ROUND(I258*H258,2)</f>
        <v>0</v>
      </c>
      <c r="BL258" s="15" t="s">
        <v>264</v>
      </c>
      <c r="BM258" s="189" t="s">
        <v>933</v>
      </c>
    </row>
    <row r="259" s="2" customFormat="1" ht="16.5" customHeight="1">
      <c r="A259" s="34"/>
      <c r="B259" s="176"/>
      <c r="C259" s="191" t="s">
        <v>934</v>
      </c>
      <c r="D259" s="191" t="s">
        <v>196</v>
      </c>
      <c r="E259" s="192" t="s">
        <v>533</v>
      </c>
      <c r="F259" s="193" t="s">
        <v>534</v>
      </c>
      <c r="G259" s="194" t="s">
        <v>194</v>
      </c>
      <c r="H259" s="195">
        <v>8</v>
      </c>
      <c r="I259" s="196"/>
      <c r="J259" s="197">
        <f>ROUND(I259*H259,2)</f>
        <v>0</v>
      </c>
      <c r="K259" s="198"/>
      <c r="L259" s="199"/>
      <c r="M259" s="200" t="s">
        <v>1</v>
      </c>
      <c r="N259" s="201" t="s">
        <v>39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278</v>
      </c>
      <c r="AT259" s="189" t="s">
        <v>196</v>
      </c>
      <c r="AU259" s="189" t="s">
        <v>142</v>
      </c>
      <c r="AY259" s="15" t="s">
        <v>135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142</v>
      </c>
      <c r="BK259" s="190">
        <f>ROUND(I259*H259,2)</f>
        <v>0</v>
      </c>
      <c r="BL259" s="15" t="s">
        <v>264</v>
      </c>
      <c r="BM259" s="189" t="s">
        <v>935</v>
      </c>
    </row>
    <row r="260" s="2" customFormat="1" ht="21.75" customHeight="1">
      <c r="A260" s="34"/>
      <c r="B260" s="176"/>
      <c r="C260" s="191" t="s">
        <v>459</v>
      </c>
      <c r="D260" s="191" t="s">
        <v>196</v>
      </c>
      <c r="E260" s="192" t="s">
        <v>536</v>
      </c>
      <c r="F260" s="193" t="s">
        <v>537</v>
      </c>
      <c r="G260" s="194" t="s">
        <v>194</v>
      </c>
      <c r="H260" s="195">
        <v>1</v>
      </c>
      <c r="I260" s="196"/>
      <c r="J260" s="197">
        <f>ROUND(I260*H260,2)</f>
        <v>0</v>
      </c>
      <c r="K260" s="198"/>
      <c r="L260" s="199"/>
      <c r="M260" s="200" t="s">
        <v>1</v>
      </c>
      <c r="N260" s="201" t="s">
        <v>39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278</v>
      </c>
      <c r="AT260" s="189" t="s">
        <v>196</v>
      </c>
      <c r="AU260" s="189" t="s">
        <v>142</v>
      </c>
      <c r="AY260" s="15" t="s">
        <v>135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142</v>
      </c>
      <c r="BK260" s="190">
        <f>ROUND(I260*H260,2)</f>
        <v>0</v>
      </c>
      <c r="BL260" s="15" t="s">
        <v>264</v>
      </c>
      <c r="BM260" s="189" t="s">
        <v>936</v>
      </c>
    </row>
    <row r="261" s="2" customFormat="1" ht="16.5" customHeight="1">
      <c r="A261" s="34"/>
      <c r="B261" s="176"/>
      <c r="C261" s="177" t="s">
        <v>937</v>
      </c>
      <c r="D261" s="177" t="s">
        <v>137</v>
      </c>
      <c r="E261" s="178" t="s">
        <v>540</v>
      </c>
      <c r="F261" s="179" t="s">
        <v>541</v>
      </c>
      <c r="G261" s="180" t="s">
        <v>194</v>
      </c>
      <c r="H261" s="181">
        <v>1</v>
      </c>
      <c r="I261" s="182"/>
      <c r="J261" s="183">
        <f>ROUND(I261*H261,2)</f>
        <v>0</v>
      </c>
      <c r="K261" s="184"/>
      <c r="L261" s="35"/>
      <c r="M261" s="185" t="s">
        <v>1</v>
      </c>
      <c r="N261" s="186" t="s">
        <v>39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264</v>
      </c>
      <c r="AT261" s="189" t="s">
        <v>137</v>
      </c>
      <c r="AU261" s="189" t="s">
        <v>142</v>
      </c>
      <c r="AY261" s="15" t="s">
        <v>135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142</v>
      </c>
      <c r="BK261" s="190">
        <f>ROUND(I261*H261,2)</f>
        <v>0</v>
      </c>
      <c r="BL261" s="15" t="s">
        <v>264</v>
      </c>
      <c r="BM261" s="189" t="s">
        <v>938</v>
      </c>
    </row>
    <row r="262" s="2" customFormat="1" ht="24.15" customHeight="1">
      <c r="A262" s="34"/>
      <c r="B262" s="176"/>
      <c r="C262" s="177" t="s">
        <v>462</v>
      </c>
      <c r="D262" s="177" t="s">
        <v>137</v>
      </c>
      <c r="E262" s="178" t="s">
        <v>554</v>
      </c>
      <c r="F262" s="179" t="s">
        <v>555</v>
      </c>
      <c r="G262" s="180" t="s">
        <v>225</v>
      </c>
      <c r="H262" s="181">
        <v>282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39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264</v>
      </c>
      <c r="AT262" s="189" t="s">
        <v>137</v>
      </c>
      <c r="AU262" s="189" t="s">
        <v>142</v>
      </c>
      <c r="AY262" s="15" t="s">
        <v>135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142</v>
      </c>
      <c r="BK262" s="190">
        <f>ROUND(I262*H262,2)</f>
        <v>0</v>
      </c>
      <c r="BL262" s="15" t="s">
        <v>264</v>
      </c>
      <c r="BM262" s="189" t="s">
        <v>939</v>
      </c>
    </row>
    <row r="263" s="2" customFormat="1" ht="16.5" customHeight="1">
      <c r="A263" s="34"/>
      <c r="B263" s="176"/>
      <c r="C263" s="191" t="s">
        <v>940</v>
      </c>
      <c r="D263" s="191" t="s">
        <v>196</v>
      </c>
      <c r="E263" s="192" t="s">
        <v>557</v>
      </c>
      <c r="F263" s="193" t="s">
        <v>558</v>
      </c>
      <c r="G263" s="194" t="s">
        <v>165</v>
      </c>
      <c r="H263" s="195">
        <v>0.035000000000000003</v>
      </c>
      <c r="I263" s="196"/>
      <c r="J263" s="197">
        <f>ROUND(I263*H263,2)</f>
        <v>0</v>
      </c>
      <c r="K263" s="198"/>
      <c r="L263" s="199"/>
      <c r="M263" s="200" t="s">
        <v>1</v>
      </c>
      <c r="N263" s="201" t="s">
        <v>39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278</v>
      </c>
      <c r="AT263" s="189" t="s">
        <v>196</v>
      </c>
      <c r="AU263" s="189" t="s">
        <v>142</v>
      </c>
      <c r="AY263" s="15" t="s">
        <v>135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142</v>
      </c>
      <c r="BK263" s="190">
        <f>ROUND(I263*H263,2)</f>
        <v>0</v>
      </c>
      <c r="BL263" s="15" t="s">
        <v>264</v>
      </c>
      <c r="BM263" s="189" t="s">
        <v>941</v>
      </c>
    </row>
    <row r="264" s="2" customFormat="1" ht="16.5" customHeight="1">
      <c r="A264" s="34"/>
      <c r="B264" s="176"/>
      <c r="C264" s="191" t="s">
        <v>465</v>
      </c>
      <c r="D264" s="191" t="s">
        <v>196</v>
      </c>
      <c r="E264" s="192" t="s">
        <v>561</v>
      </c>
      <c r="F264" s="193" t="s">
        <v>562</v>
      </c>
      <c r="G264" s="194" t="s">
        <v>286</v>
      </c>
      <c r="H264" s="195">
        <v>187.34999999999999</v>
      </c>
      <c r="I264" s="196"/>
      <c r="J264" s="197">
        <f>ROUND(I264*H264,2)</f>
        <v>0</v>
      </c>
      <c r="K264" s="198"/>
      <c r="L264" s="199"/>
      <c r="M264" s="200" t="s">
        <v>1</v>
      </c>
      <c r="N264" s="201" t="s">
        <v>39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278</v>
      </c>
      <c r="AT264" s="189" t="s">
        <v>196</v>
      </c>
      <c r="AU264" s="189" t="s">
        <v>142</v>
      </c>
      <c r="AY264" s="15" t="s">
        <v>135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142</v>
      </c>
      <c r="BK264" s="190">
        <f>ROUND(I264*H264,2)</f>
        <v>0</v>
      </c>
      <c r="BL264" s="15" t="s">
        <v>264</v>
      </c>
      <c r="BM264" s="189" t="s">
        <v>942</v>
      </c>
    </row>
    <row r="265" s="2" customFormat="1" ht="16.5" customHeight="1">
      <c r="A265" s="34"/>
      <c r="B265" s="176"/>
      <c r="C265" s="191" t="s">
        <v>943</v>
      </c>
      <c r="D265" s="191" t="s">
        <v>196</v>
      </c>
      <c r="E265" s="192" t="s">
        <v>564</v>
      </c>
      <c r="F265" s="193" t="s">
        <v>565</v>
      </c>
      <c r="G265" s="194" t="s">
        <v>225</v>
      </c>
      <c r="H265" s="195">
        <v>20</v>
      </c>
      <c r="I265" s="196"/>
      <c r="J265" s="197">
        <f>ROUND(I265*H265,2)</f>
        <v>0</v>
      </c>
      <c r="K265" s="198"/>
      <c r="L265" s="199"/>
      <c r="M265" s="200" t="s">
        <v>1</v>
      </c>
      <c r="N265" s="201" t="s">
        <v>39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278</v>
      </c>
      <c r="AT265" s="189" t="s">
        <v>196</v>
      </c>
      <c r="AU265" s="189" t="s">
        <v>142</v>
      </c>
      <c r="AY265" s="15" t="s">
        <v>135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142</v>
      </c>
      <c r="BK265" s="190">
        <f>ROUND(I265*H265,2)</f>
        <v>0</v>
      </c>
      <c r="BL265" s="15" t="s">
        <v>264</v>
      </c>
      <c r="BM265" s="189" t="s">
        <v>944</v>
      </c>
    </row>
    <row r="266" s="2" customFormat="1" ht="21.75" customHeight="1">
      <c r="A266" s="34"/>
      <c r="B266" s="176"/>
      <c r="C266" s="177" t="s">
        <v>468</v>
      </c>
      <c r="D266" s="177" t="s">
        <v>137</v>
      </c>
      <c r="E266" s="178" t="s">
        <v>568</v>
      </c>
      <c r="F266" s="179" t="s">
        <v>569</v>
      </c>
      <c r="G266" s="180" t="s">
        <v>225</v>
      </c>
      <c r="H266" s="181">
        <v>394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39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264</v>
      </c>
      <c r="AT266" s="189" t="s">
        <v>137</v>
      </c>
      <c r="AU266" s="189" t="s">
        <v>142</v>
      </c>
      <c r="AY266" s="15" t="s">
        <v>135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142</v>
      </c>
      <c r="BK266" s="190">
        <f>ROUND(I266*H266,2)</f>
        <v>0</v>
      </c>
      <c r="BL266" s="15" t="s">
        <v>264</v>
      </c>
      <c r="BM266" s="189" t="s">
        <v>945</v>
      </c>
    </row>
    <row r="267" s="2" customFormat="1" ht="16.5" customHeight="1">
      <c r="A267" s="34"/>
      <c r="B267" s="176"/>
      <c r="C267" s="191" t="s">
        <v>946</v>
      </c>
      <c r="D267" s="191" t="s">
        <v>196</v>
      </c>
      <c r="E267" s="192" t="s">
        <v>571</v>
      </c>
      <c r="F267" s="193" t="s">
        <v>572</v>
      </c>
      <c r="G267" s="194" t="s">
        <v>225</v>
      </c>
      <c r="H267" s="195">
        <v>400</v>
      </c>
      <c r="I267" s="196"/>
      <c r="J267" s="197">
        <f>ROUND(I267*H267,2)</f>
        <v>0</v>
      </c>
      <c r="K267" s="198"/>
      <c r="L267" s="199"/>
      <c r="M267" s="200" t="s">
        <v>1</v>
      </c>
      <c r="N267" s="201" t="s">
        <v>39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278</v>
      </c>
      <c r="AT267" s="189" t="s">
        <v>196</v>
      </c>
      <c r="AU267" s="189" t="s">
        <v>142</v>
      </c>
      <c r="AY267" s="15" t="s">
        <v>135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142</v>
      </c>
      <c r="BK267" s="190">
        <f>ROUND(I267*H267,2)</f>
        <v>0</v>
      </c>
      <c r="BL267" s="15" t="s">
        <v>264</v>
      </c>
      <c r="BM267" s="189" t="s">
        <v>947</v>
      </c>
    </row>
    <row r="268" s="2" customFormat="1" ht="16.5" customHeight="1">
      <c r="A268" s="34"/>
      <c r="B268" s="176"/>
      <c r="C268" s="191" t="s">
        <v>473</v>
      </c>
      <c r="D268" s="191" t="s">
        <v>196</v>
      </c>
      <c r="E268" s="192" t="s">
        <v>575</v>
      </c>
      <c r="F268" s="193" t="s">
        <v>576</v>
      </c>
      <c r="G268" s="194" t="s">
        <v>225</v>
      </c>
      <c r="H268" s="195">
        <v>400</v>
      </c>
      <c r="I268" s="196"/>
      <c r="J268" s="197">
        <f>ROUND(I268*H268,2)</f>
        <v>0</v>
      </c>
      <c r="K268" s="198"/>
      <c r="L268" s="199"/>
      <c r="M268" s="200" t="s">
        <v>1</v>
      </c>
      <c r="N268" s="201" t="s">
        <v>39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278</v>
      </c>
      <c r="AT268" s="189" t="s">
        <v>196</v>
      </c>
      <c r="AU268" s="189" t="s">
        <v>142</v>
      </c>
      <c r="AY268" s="15" t="s">
        <v>135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142</v>
      </c>
      <c r="BK268" s="190">
        <f>ROUND(I268*H268,2)</f>
        <v>0</v>
      </c>
      <c r="BL268" s="15" t="s">
        <v>264</v>
      </c>
      <c r="BM268" s="189" t="s">
        <v>948</v>
      </c>
    </row>
    <row r="269" s="2" customFormat="1" ht="24.15" customHeight="1">
      <c r="A269" s="34"/>
      <c r="B269" s="176"/>
      <c r="C269" s="177" t="s">
        <v>949</v>
      </c>
      <c r="D269" s="177" t="s">
        <v>137</v>
      </c>
      <c r="E269" s="178" t="s">
        <v>578</v>
      </c>
      <c r="F269" s="179" t="s">
        <v>579</v>
      </c>
      <c r="G269" s="180" t="s">
        <v>225</v>
      </c>
      <c r="H269" s="181">
        <v>40</v>
      </c>
      <c r="I269" s="182"/>
      <c r="J269" s="183">
        <f>ROUND(I269*H269,2)</f>
        <v>0</v>
      </c>
      <c r="K269" s="184"/>
      <c r="L269" s="35"/>
      <c r="M269" s="185" t="s">
        <v>1</v>
      </c>
      <c r="N269" s="186" t="s">
        <v>39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264</v>
      </c>
      <c r="AT269" s="189" t="s">
        <v>137</v>
      </c>
      <c r="AU269" s="189" t="s">
        <v>142</v>
      </c>
      <c r="AY269" s="15" t="s">
        <v>135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142</v>
      </c>
      <c r="BK269" s="190">
        <f>ROUND(I269*H269,2)</f>
        <v>0</v>
      </c>
      <c r="BL269" s="15" t="s">
        <v>264</v>
      </c>
      <c r="BM269" s="189" t="s">
        <v>950</v>
      </c>
    </row>
    <row r="270" s="2" customFormat="1" ht="16.5" customHeight="1">
      <c r="A270" s="34"/>
      <c r="B270" s="176"/>
      <c r="C270" s="191" t="s">
        <v>476</v>
      </c>
      <c r="D270" s="191" t="s">
        <v>196</v>
      </c>
      <c r="E270" s="192" t="s">
        <v>582</v>
      </c>
      <c r="F270" s="193" t="s">
        <v>583</v>
      </c>
      <c r="G270" s="194" t="s">
        <v>225</v>
      </c>
      <c r="H270" s="195">
        <v>40</v>
      </c>
      <c r="I270" s="196"/>
      <c r="J270" s="197">
        <f>ROUND(I270*H270,2)</f>
        <v>0</v>
      </c>
      <c r="K270" s="198"/>
      <c r="L270" s="199"/>
      <c r="M270" s="200" t="s">
        <v>1</v>
      </c>
      <c r="N270" s="201" t="s">
        <v>39</v>
      </c>
      <c r="O270" s="78"/>
      <c r="P270" s="187">
        <f>O270*H270</f>
        <v>0</v>
      </c>
      <c r="Q270" s="187">
        <v>0</v>
      </c>
      <c r="R270" s="187">
        <f>Q270*H270</f>
        <v>0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278</v>
      </c>
      <c r="AT270" s="189" t="s">
        <v>196</v>
      </c>
      <c r="AU270" s="189" t="s">
        <v>142</v>
      </c>
      <c r="AY270" s="15" t="s">
        <v>135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142</v>
      </c>
      <c r="BK270" s="190">
        <f>ROUND(I270*H270,2)</f>
        <v>0</v>
      </c>
      <c r="BL270" s="15" t="s">
        <v>264</v>
      </c>
      <c r="BM270" s="189" t="s">
        <v>951</v>
      </c>
    </row>
    <row r="271" s="2" customFormat="1" ht="16.5" customHeight="1">
      <c r="A271" s="34"/>
      <c r="B271" s="176"/>
      <c r="C271" s="191" t="s">
        <v>952</v>
      </c>
      <c r="D271" s="191" t="s">
        <v>196</v>
      </c>
      <c r="E271" s="192" t="s">
        <v>585</v>
      </c>
      <c r="F271" s="193" t="s">
        <v>586</v>
      </c>
      <c r="G271" s="194" t="s">
        <v>225</v>
      </c>
      <c r="H271" s="195">
        <v>40</v>
      </c>
      <c r="I271" s="196"/>
      <c r="J271" s="197">
        <f>ROUND(I271*H271,2)</f>
        <v>0</v>
      </c>
      <c r="K271" s="198"/>
      <c r="L271" s="199"/>
      <c r="M271" s="200" t="s">
        <v>1</v>
      </c>
      <c r="N271" s="201" t="s">
        <v>39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278</v>
      </c>
      <c r="AT271" s="189" t="s">
        <v>196</v>
      </c>
      <c r="AU271" s="189" t="s">
        <v>142</v>
      </c>
      <c r="AY271" s="15" t="s">
        <v>135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142</v>
      </c>
      <c r="BK271" s="190">
        <f>ROUND(I271*H271,2)</f>
        <v>0</v>
      </c>
      <c r="BL271" s="15" t="s">
        <v>264</v>
      </c>
      <c r="BM271" s="189" t="s">
        <v>953</v>
      </c>
    </row>
    <row r="272" s="2" customFormat="1" ht="24.15" customHeight="1">
      <c r="A272" s="34"/>
      <c r="B272" s="176"/>
      <c r="C272" s="177" t="s">
        <v>480</v>
      </c>
      <c r="D272" s="177" t="s">
        <v>137</v>
      </c>
      <c r="E272" s="178" t="s">
        <v>626</v>
      </c>
      <c r="F272" s="179" t="s">
        <v>627</v>
      </c>
      <c r="G272" s="180" t="s">
        <v>472</v>
      </c>
      <c r="H272" s="181">
        <v>1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39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264</v>
      </c>
      <c r="AT272" s="189" t="s">
        <v>137</v>
      </c>
      <c r="AU272" s="189" t="s">
        <v>142</v>
      </c>
      <c r="AY272" s="15" t="s">
        <v>135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142</v>
      </c>
      <c r="BK272" s="190">
        <f>ROUND(I272*H272,2)</f>
        <v>0</v>
      </c>
      <c r="BL272" s="15" t="s">
        <v>264</v>
      </c>
      <c r="BM272" s="189" t="s">
        <v>954</v>
      </c>
    </row>
    <row r="273" s="2" customFormat="1" ht="24.15" customHeight="1">
      <c r="A273" s="34"/>
      <c r="B273" s="176"/>
      <c r="C273" s="177" t="s">
        <v>955</v>
      </c>
      <c r="D273" s="177" t="s">
        <v>137</v>
      </c>
      <c r="E273" s="178" t="s">
        <v>589</v>
      </c>
      <c r="F273" s="179" t="s">
        <v>590</v>
      </c>
      <c r="G273" s="180" t="s">
        <v>225</v>
      </c>
      <c r="H273" s="181">
        <v>380</v>
      </c>
      <c r="I273" s="182"/>
      <c r="J273" s="183">
        <f>ROUND(I273*H273,2)</f>
        <v>0</v>
      </c>
      <c r="K273" s="184"/>
      <c r="L273" s="35"/>
      <c r="M273" s="185" t="s">
        <v>1</v>
      </c>
      <c r="N273" s="186" t="s">
        <v>39</v>
      </c>
      <c r="O273" s="78"/>
      <c r="P273" s="187">
        <f>O273*H273</f>
        <v>0</v>
      </c>
      <c r="Q273" s="187">
        <v>0</v>
      </c>
      <c r="R273" s="187">
        <f>Q273*H273</f>
        <v>0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264</v>
      </c>
      <c r="AT273" s="189" t="s">
        <v>137</v>
      </c>
      <c r="AU273" s="189" t="s">
        <v>142</v>
      </c>
      <c r="AY273" s="15" t="s">
        <v>135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142</v>
      </c>
      <c r="BK273" s="190">
        <f>ROUND(I273*H273,2)</f>
        <v>0</v>
      </c>
      <c r="BL273" s="15" t="s">
        <v>264</v>
      </c>
      <c r="BM273" s="189" t="s">
        <v>956</v>
      </c>
    </row>
    <row r="274" s="2" customFormat="1" ht="16.5" customHeight="1">
      <c r="A274" s="34"/>
      <c r="B274" s="176"/>
      <c r="C274" s="191" t="s">
        <v>483</v>
      </c>
      <c r="D274" s="191" t="s">
        <v>196</v>
      </c>
      <c r="E274" s="192" t="s">
        <v>592</v>
      </c>
      <c r="F274" s="193" t="s">
        <v>593</v>
      </c>
      <c r="G274" s="194" t="s">
        <v>225</v>
      </c>
      <c r="H274" s="195">
        <v>380</v>
      </c>
      <c r="I274" s="196"/>
      <c r="J274" s="197">
        <f>ROUND(I274*H274,2)</f>
        <v>0</v>
      </c>
      <c r="K274" s="198"/>
      <c r="L274" s="199"/>
      <c r="M274" s="200" t="s">
        <v>1</v>
      </c>
      <c r="N274" s="201" t="s">
        <v>39</v>
      </c>
      <c r="O274" s="78"/>
      <c r="P274" s="187">
        <f>O274*H274</f>
        <v>0</v>
      </c>
      <c r="Q274" s="187">
        <v>0.00021000000000000001</v>
      </c>
      <c r="R274" s="187">
        <f>Q274*H274</f>
        <v>0.07980000000000001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480</v>
      </c>
      <c r="AT274" s="189" t="s">
        <v>196</v>
      </c>
      <c r="AU274" s="189" t="s">
        <v>142</v>
      </c>
      <c r="AY274" s="15" t="s">
        <v>135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142</v>
      </c>
      <c r="BK274" s="190">
        <f>ROUND(I274*H274,2)</f>
        <v>0</v>
      </c>
      <c r="BL274" s="15" t="s">
        <v>480</v>
      </c>
      <c r="BM274" s="189" t="s">
        <v>957</v>
      </c>
    </row>
    <row r="275" s="2" customFormat="1" ht="21.75" customHeight="1">
      <c r="A275" s="34"/>
      <c r="B275" s="176"/>
      <c r="C275" s="177" t="s">
        <v>958</v>
      </c>
      <c r="D275" s="177" t="s">
        <v>137</v>
      </c>
      <c r="E275" s="178" t="s">
        <v>606</v>
      </c>
      <c r="F275" s="179" t="s">
        <v>607</v>
      </c>
      <c r="G275" s="180" t="s">
        <v>140</v>
      </c>
      <c r="H275" s="181">
        <v>12</v>
      </c>
      <c r="I275" s="182"/>
      <c r="J275" s="183">
        <f>ROUND(I275*H275,2)</f>
        <v>0</v>
      </c>
      <c r="K275" s="184"/>
      <c r="L275" s="35"/>
      <c r="M275" s="185" t="s">
        <v>1</v>
      </c>
      <c r="N275" s="186" t="s">
        <v>39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141</v>
      </c>
      <c r="AT275" s="189" t="s">
        <v>137</v>
      </c>
      <c r="AU275" s="189" t="s">
        <v>142</v>
      </c>
      <c r="AY275" s="15" t="s">
        <v>135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142</v>
      </c>
      <c r="BK275" s="190">
        <f>ROUND(I275*H275,2)</f>
        <v>0</v>
      </c>
      <c r="BL275" s="15" t="s">
        <v>141</v>
      </c>
      <c r="BM275" s="189" t="s">
        <v>959</v>
      </c>
    </row>
    <row r="276" s="2" customFormat="1" ht="24.15" customHeight="1">
      <c r="A276" s="34"/>
      <c r="B276" s="176"/>
      <c r="C276" s="177" t="s">
        <v>487</v>
      </c>
      <c r="D276" s="177" t="s">
        <v>137</v>
      </c>
      <c r="E276" s="178" t="s">
        <v>610</v>
      </c>
      <c r="F276" s="179" t="s">
        <v>611</v>
      </c>
      <c r="G276" s="180" t="s">
        <v>140</v>
      </c>
      <c r="H276" s="181">
        <v>79.799999999999997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39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141</v>
      </c>
      <c r="AT276" s="189" t="s">
        <v>137</v>
      </c>
      <c r="AU276" s="189" t="s">
        <v>142</v>
      </c>
      <c r="AY276" s="15" t="s">
        <v>135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142</v>
      </c>
      <c r="BK276" s="190">
        <f>ROUND(I276*H276,2)</f>
        <v>0</v>
      </c>
      <c r="BL276" s="15" t="s">
        <v>141</v>
      </c>
      <c r="BM276" s="189" t="s">
        <v>960</v>
      </c>
    </row>
    <row r="277" s="2" customFormat="1" ht="37.8" customHeight="1">
      <c r="A277" s="34"/>
      <c r="B277" s="176"/>
      <c r="C277" s="177" t="s">
        <v>961</v>
      </c>
      <c r="D277" s="177" t="s">
        <v>137</v>
      </c>
      <c r="E277" s="178" t="s">
        <v>624</v>
      </c>
      <c r="F277" s="179" t="s">
        <v>334</v>
      </c>
      <c r="G277" s="180" t="s">
        <v>140</v>
      </c>
      <c r="H277" s="181">
        <v>79.799999999999997</v>
      </c>
      <c r="I277" s="182"/>
      <c r="J277" s="183">
        <f>ROUND(I277*H277,2)</f>
        <v>0</v>
      </c>
      <c r="K277" s="184"/>
      <c r="L277" s="35"/>
      <c r="M277" s="185" t="s">
        <v>1</v>
      </c>
      <c r="N277" s="186" t="s">
        <v>39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141</v>
      </c>
      <c r="AT277" s="189" t="s">
        <v>137</v>
      </c>
      <c r="AU277" s="189" t="s">
        <v>142</v>
      </c>
      <c r="AY277" s="15" t="s">
        <v>135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142</v>
      </c>
      <c r="BK277" s="190">
        <f>ROUND(I277*H277,2)</f>
        <v>0</v>
      </c>
      <c r="BL277" s="15" t="s">
        <v>141</v>
      </c>
      <c r="BM277" s="189" t="s">
        <v>962</v>
      </c>
    </row>
    <row r="278" s="2" customFormat="1" ht="16.5" customHeight="1">
      <c r="A278" s="34"/>
      <c r="B278" s="176"/>
      <c r="C278" s="177" t="s">
        <v>490</v>
      </c>
      <c r="D278" s="177" t="s">
        <v>137</v>
      </c>
      <c r="E278" s="178" t="s">
        <v>603</v>
      </c>
      <c r="F278" s="179" t="s">
        <v>604</v>
      </c>
      <c r="G278" s="180" t="s">
        <v>170</v>
      </c>
      <c r="H278" s="181">
        <v>133</v>
      </c>
      <c r="I278" s="182"/>
      <c r="J278" s="183">
        <f>ROUND(I278*H278,2)</f>
        <v>0</v>
      </c>
      <c r="K278" s="184"/>
      <c r="L278" s="35"/>
      <c r="M278" s="185" t="s">
        <v>1</v>
      </c>
      <c r="N278" s="186" t="s">
        <v>39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141</v>
      </c>
      <c r="AT278" s="189" t="s">
        <v>137</v>
      </c>
      <c r="AU278" s="189" t="s">
        <v>142</v>
      </c>
      <c r="AY278" s="15" t="s">
        <v>135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142</v>
      </c>
      <c r="BK278" s="190">
        <f>ROUND(I278*H278,2)</f>
        <v>0</v>
      </c>
      <c r="BL278" s="15" t="s">
        <v>141</v>
      </c>
      <c r="BM278" s="189" t="s">
        <v>963</v>
      </c>
    </row>
    <row r="279" s="2" customFormat="1" ht="24.15" customHeight="1">
      <c r="A279" s="34"/>
      <c r="B279" s="176"/>
      <c r="C279" s="177" t="s">
        <v>964</v>
      </c>
      <c r="D279" s="177" t="s">
        <v>137</v>
      </c>
      <c r="E279" s="178" t="s">
        <v>543</v>
      </c>
      <c r="F279" s="179" t="s">
        <v>544</v>
      </c>
      <c r="G279" s="180" t="s">
        <v>194</v>
      </c>
      <c r="H279" s="181">
        <v>16</v>
      </c>
      <c r="I279" s="182"/>
      <c r="J279" s="183">
        <f>ROUND(I279*H279,2)</f>
        <v>0</v>
      </c>
      <c r="K279" s="184"/>
      <c r="L279" s="35"/>
      <c r="M279" s="185" t="s">
        <v>1</v>
      </c>
      <c r="N279" s="186" t="s">
        <v>39</v>
      </c>
      <c r="O279" s="78"/>
      <c r="P279" s="187">
        <f>O279*H279</f>
        <v>0</v>
      </c>
      <c r="Q279" s="187">
        <v>0</v>
      </c>
      <c r="R279" s="187">
        <f>Q279*H279</f>
        <v>0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264</v>
      </c>
      <c r="AT279" s="189" t="s">
        <v>137</v>
      </c>
      <c r="AU279" s="189" t="s">
        <v>142</v>
      </c>
      <c r="AY279" s="15" t="s">
        <v>135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142</v>
      </c>
      <c r="BK279" s="190">
        <f>ROUND(I279*H279,2)</f>
        <v>0</v>
      </c>
      <c r="BL279" s="15" t="s">
        <v>264</v>
      </c>
      <c r="BM279" s="189" t="s">
        <v>965</v>
      </c>
    </row>
    <row r="280" s="2" customFormat="1" ht="16.5" customHeight="1">
      <c r="A280" s="34"/>
      <c r="B280" s="176"/>
      <c r="C280" s="191" t="s">
        <v>494</v>
      </c>
      <c r="D280" s="191" t="s">
        <v>196</v>
      </c>
      <c r="E280" s="192" t="s">
        <v>547</v>
      </c>
      <c r="F280" s="193" t="s">
        <v>548</v>
      </c>
      <c r="G280" s="194" t="s">
        <v>194</v>
      </c>
      <c r="H280" s="195">
        <v>8</v>
      </c>
      <c r="I280" s="196"/>
      <c r="J280" s="197">
        <f>ROUND(I280*H280,2)</f>
        <v>0</v>
      </c>
      <c r="K280" s="198"/>
      <c r="L280" s="199"/>
      <c r="M280" s="200" t="s">
        <v>1</v>
      </c>
      <c r="N280" s="201" t="s">
        <v>39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278</v>
      </c>
      <c r="AT280" s="189" t="s">
        <v>196</v>
      </c>
      <c r="AU280" s="189" t="s">
        <v>142</v>
      </c>
      <c r="AY280" s="15" t="s">
        <v>135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142</v>
      </c>
      <c r="BK280" s="190">
        <f>ROUND(I280*H280,2)</f>
        <v>0</v>
      </c>
      <c r="BL280" s="15" t="s">
        <v>264</v>
      </c>
      <c r="BM280" s="189" t="s">
        <v>966</v>
      </c>
    </row>
    <row r="281" s="2" customFormat="1" ht="24.15" customHeight="1">
      <c r="A281" s="34"/>
      <c r="B281" s="176"/>
      <c r="C281" s="191" t="s">
        <v>967</v>
      </c>
      <c r="D281" s="191" t="s">
        <v>196</v>
      </c>
      <c r="E281" s="192" t="s">
        <v>550</v>
      </c>
      <c r="F281" s="193" t="s">
        <v>551</v>
      </c>
      <c r="G281" s="194" t="s">
        <v>194</v>
      </c>
      <c r="H281" s="195">
        <v>16</v>
      </c>
      <c r="I281" s="196"/>
      <c r="J281" s="197">
        <f>ROUND(I281*H281,2)</f>
        <v>0</v>
      </c>
      <c r="K281" s="198"/>
      <c r="L281" s="199"/>
      <c r="M281" s="200" t="s">
        <v>1</v>
      </c>
      <c r="N281" s="201" t="s">
        <v>39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278</v>
      </c>
      <c r="AT281" s="189" t="s">
        <v>196</v>
      </c>
      <c r="AU281" s="189" t="s">
        <v>142</v>
      </c>
      <c r="AY281" s="15" t="s">
        <v>135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142</v>
      </c>
      <c r="BK281" s="190">
        <f>ROUND(I281*H281,2)</f>
        <v>0</v>
      </c>
      <c r="BL281" s="15" t="s">
        <v>264</v>
      </c>
      <c r="BM281" s="189" t="s">
        <v>968</v>
      </c>
    </row>
    <row r="282" s="2" customFormat="1" ht="24.15" customHeight="1">
      <c r="A282" s="34"/>
      <c r="B282" s="176"/>
      <c r="C282" s="177" t="s">
        <v>497</v>
      </c>
      <c r="D282" s="177" t="s">
        <v>137</v>
      </c>
      <c r="E282" s="178" t="s">
        <v>617</v>
      </c>
      <c r="F282" s="179" t="s">
        <v>618</v>
      </c>
      <c r="G282" s="180" t="s">
        <v>194</v>
      </c>
      <c r="H282" s="181">
        <v>8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39</v>
      </c>
      <c r="O282" s="78"/>
      <c r="P282" s="187">
        <f>O282*H282</f>
        <v>0</v>
      </c>
      <c r="Q282" s="187">
        <v>0.047357499999999997</v>
      </c>
      <c r="R282" s="187">
        <f>Q282*H282</f>
        <v>0.37885999999999997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141</v>
      </c>
      <c r="AT282" s="189" t="s">
        <v>137</v>
      </c>
      <c r="AU282" s="189" t="s">
        <v>142</v>
      </c>
      <c r="AY282" s="15" t="s">
        <v>135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142</v>
      </c>
      <c r="BK282" s="190">
        <f>ROUND(I282*H282,2)</f>
        <v>0</v>
      </c>
      <c r="BL282" s="15" t="s">
        <v>141</v>
      </c>
      <c r="BM282" s="189" t="s">
        <v>969</v>
      </c>
    </row>
    <row r="283" s="2" customFormat="1" ht="24.15" customHeight="1">
      <c r="A283" s="34"/>
      <c r="B283" s="176"/>
      <c r="C283" s="191" t="s">
        <v>970</v>
      </c>
      <c r="D283" s="191" t="s">
        <v>196</v>
      </c>
      <c r="E283" s="192" t="s">
        <v>620</v>
      </c>
      <c r="F283" s="193" t="s">
        <v>621</v>
      </c>
      <c r="G283" s="194" t="s">
        <v>194</v>
      </c>
      <c r="H283" s="195">
        <v>8</v>
      </c>
      <c r="I283" s="196"/>
      <c r="J283" s="197">
        <f>ROUND(I283*H283,2)</f>
        <v>0</v>
      </c>
      <c r="K283" s="198"/>
      <c r="L283" s="199"/>
      <c r="M283" s="200" t="s">
        <v>1</v>
      </c>
      <c r="N283" s="201" t="s">
        <v>39</v>
      </c>
      <c r="O283" s="78"/>
      <c r="P283" s="187">
        <f>O283*H283</f>
        <v>0</v>
      </c>
      <c r="Q283" s="187">
        <v>6.4000000000000004</v>
      </c>
      <c r="R283" s="187">
        <f>Q283*H283</f>
        <v>51.200000000000003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151</v>
      </c>
      <c r="AT283" s="189" t="s">
        <v>196</v>
      </c>
      <c r="AU283" s="189" t="s">
        <v>142</v>
      </c>
      <c r="AY283" s="15" t="s">
        <v>135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142</v>
      </c>
      <c r="BK283" s="190">
        <f>ROUND(I283*H283,2)</f>
        <v>0</v>
      </c>
      <c r="BL283" s="15" t="s">
        <v>141</v>
      </c>
      <c r="BM283" s="189" t="s">
        <v>971</v>
      </c>
    </row>
    <row r="284" s="2" customFormat="1" ht="24.15" customHeight="1">
      <c r="A284" s="34"/>
      <c r="B284" s="176"/>
      <c r="C284" s="177" t="s">
        <v>821</v>
      </c>
      <c r="D284" s="177" t="s">
        <v>137</v>
      </c>
      <c r="E284" s="178" t="s">
        <v>613</v>
      </c>
      <c r="F284" s="179" t="s">
        <v>614</v>
      </c>
      <c r="G284" s="180" t="s">
        <v>140</v>
      </c>
      <c r="H284" s="181">
        <v>9.5999999999999996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39</v>
      </c>
      <c r="O284" s="78"/>
      <c r="P284" s="187">
        <f>O284*H284</f>
        <v>0</v>
      </c>
      <c r="Q284" s="187">
        <v>2.4635600000000002</v>
      </c>
      <c r="R284" s="187">
        <f>Q284*H284</f>
        <v>23.650176000000002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141</v>
      </c>
      <c r="AT284" s="189" t="s">
        <v>137</v>
      </c>
      <c r="AU284" s="189" t="s">
        <v>142</v>
      </c>
      <c r="AY284" s="15" t="s">
        <v>135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142</v>
      </c>
      <c r="BK284" s="190">
        <f>ROUND(I284*H284,2)</f>
        <v>0</v>
      </c>
      <c r="BL284" s="15" t="s">
        <v>141</v>
      </c>
      <c r="BM284" s="189" t="s">
        <v>972</v>
      </c>
    </row>
    <row r="285" s="2" customFormat="1" ht="33" customHeight="1">
      <c r="A285" s="34"/>
      <c r="B285" s="176"/>
      <c r="C285" s="177" t="s">
        <v>973</v>
      </c>
      <c r="D285" s="177" t="s">
        <v>137</v>
      </c>
      <c r="E285" s="178" t="s">
        <v>596</v>
      </c>
      <c r="F285" s="179" t="s">
        <v>597</v>
      </c>
      <c r="G285" s="180" t="s">
        <v>598</v>
      </c>
      <c r="H285" s="181">
        <v>20</v>
      </c>
      <c r="I285" s="182"/>
      <c r="J285" s="183">
        <f>ROUND(I285*H285,2)</f>
        <v>0</v>
      </c>
      <c r="K285" s="184"/>
      <c r="L285" s="35"/>
      <c r="M285" s="185" t="s">
        <v>1</v>
      </c>
      <c r="N285" s="186" t="s">
        <v>39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297</v>
      </c>
      <c r="AT285" s="189" t="s">
        <v>137</v>
      </c>
      <c r="AU285" s="189" t="s">
        <v>142</v>
      </c>
      <c r="AY285" s="15" t="s">
        <v>135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142</v>
      </c>
      <c r="BK285" s="190">
        <f>ROUND(I285*H285,2)</f>
        <v>0</v>
      </c>
      <c r="BL285" s="15" t="s">
        <v>297</v>
      </c>
      <c r="BM285" s="189" t="s">
        <v>974</v>
      </c>
    </row>
    <row r="286" s="2" customFormat="1" ht="16.5" customHeight="1">
      <c r="A286" s="34"/>
      <c r="B286" s="176"/>
      <c r="C286" s="191" t="s">
        <v>501</v>
      </c>
      <c r="D286" s="191" t="s">
        <v>196</v>
      </c>
      <c r="E286" s="192" t="s">
        <v>600</v>
      </c>
      <c r="F286" s="193" t="s">
        <v>601</v>
      </c>
      <c r="G286" s="194" t="s">
        <v>194</v>
      </c>
      <c r="H286" s="195">
        <v>2</v>
      </c>
      <c r="I286" s="196"/>
      <c r="J286" s="197">
        <f>ROUND(I286*H286,2)</f>
        <v>0</v>
      </c>
      <c r="K286" s="198"/>
      <c r="L286" s="199"/>
      <c r="M286" s="208" t="s">
        <v>1</v>
      </c>
      <c r="N286" s="209" t="s">
        <v>39</v>
      </c>
      <c r="O286" s="204"/>
      <c r="P286" s="205">
        <f>O286*H286</f>
        <v>0</v>
      </c>
      <c r="Q286" s="205">
        <v>0</v>
      </c>
      <c r="R286" s="205">
        <f>Q286*H286</f>
        <v>0</v>
      </c>
      <c r="S286" s="205">
        <v>0</v>
      </c>
      <c r="T286" s="20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297</v>
      </c>
      <c r="AT286" s="189" t="s">
        <v>196</v>
      </c>
      <c r="AU286" s="189" t="s">
        <v>142</v>
      </c>
      <c r="AY286" s="15" t="s">
        <v>135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142</v>
      </c>
      <c r="BK286" s="190">
        <f>ROUND(I286*H286,2)</f>
        <v>0</v>
      </c>
      <c r="BL286" s="15" t="s">
        <v>297</v>
      </c>
      <c r="BM286" s="189" t="s">
        <v>975</v>
      </c>
    </row>
    <row r="287" s="2" customFormat="1" ht="6.96" customHeight="1">
      <c r="A287" s="34"/>
      <c r="B287" s="61"/>
      <c r="C287" s="62"/>
      <c r="D287" s="62"/>
      <c r="E287" s="62"/>
      <c r="F287" s="62"/>
      <c r="G287" s="62"/>
      <c r="H287" s="62"/>
      <c r="I287" s="62"/>
      <c r="J287" s="62"/>
      <c r="K287" s="62"/>
      <c r="L287" s="35"/>
      <c r="M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</row>
  </sheetData>
  <autoFilter ref="C129:K286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101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Výstavba a modernizácia športového arálu Partizán Bardejov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102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976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15. 1. 2026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33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37</v>
      </c>
      <c r="E33" s="41" t="s">
        <v>38</v>
      </c>
      <c r="F33" s="128">
        <f>ROUND((SUM(BE125:BE168)),  2)</f>
        <v>0</v>
      </c>
      <c r="G33" s="129"/>
      <c r="H33" s="129"/>
      <c r="I33" s="130">
        <v>0.23000000000000001</v>
      </c>
      <c r="J33" s="128">
        <f>ROUND(((SUM(BE125:BE168))*I33),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39</v>
      </c>
      <c r="F34" s="131">
        <f>ROUND((SUM(BF125:BF168)),  2)</f>
        <v>0</v>
      </c>
      <c r="G34" s="34"/>
      <c r="H34" s="34"/>
      <c r="I34" s="132">
        <v>0.23000000000000001</v>
      </c>
      <c r="J34" s="131">
        <f>ROUND(((SUM(BF125:BF168))*I34),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1">
        <f>ROUND((SUM(BG125:BG168)),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1">
        <f>ROUND((SUM(BH125:BH168)),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8">
        <f>ROUND((SUM(BI125:BI168)),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43</v>
      </c>
      <c r="E39" s="82"/>
      <c r="F39" s="82"/>
      <c r="G39" s="135" t="s">
        <v>44</v>
      </c>
      <c r="H39" s="136" t="s">
        <v>45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48</v>
      </c>
      <c r="E61" s="37"/>
      <c r="F61" s="139" t="s">
        <v>49</v>
      </c>
      <c r="G61" s="59" t="s">
        <v>48</v>
      </c>
      <c r="H61" s="37"/>
      <c r="I61" s="37"/>
      <c r="J61" s="140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48</v>
      </c>
      <c r="E76" s="37"/>
      <c r="F76" s="139" t="s">
        <v>49</v>
      </c>
      <c r="G76" s="59" t="s">
        <v>48</v>
      </c>
      <c r="H76" s="37"/>
      <c r="I76" s="37"/>
      <c r="J76" s="140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Výstavba a modernizácia športového arálu Partizán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102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SO-03.2 - Tribúna 108 miest pre divákov + chodník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Bardejov</v>
      </c>
      <c r="G89" s="34"/>
      <c r="H89" s="34"/>
      <c r="I89" s="28" t="s">
        <v>21</v>
      </c>
      <c r="J89" s="70" t="str">
        <f>IF(J12="","",J12)</f>
        <v>15. 1. 2026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105</v>
      </c>
      <c r="D94" s="133"/>
      <c r="E94" s="133"/>
      <c r="F94" s="133"/>
      <c r="G94" s="133"/>
      <c r="H94" s="133"/>
      <c r="I94" s="133"/>
      <c r="J94" s="142" t="s">
        <v>106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107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s="9" customFormat="1" ht="24.96" customHeight="1">
      <c r="A97" s="9"/>
      <c r="B97" s="144"/>
      <c r="C97" s="9"/>
      <c r="D97" s="145" t="s">
        <v>109</v>
      </c>
      <c r="E97" s="146"/>
      <c r="F97" s="146"/>
      <c r="G97" s="146"/>
      <c r="H97" s="146"/>
      <c r="I97" s="146"/>
      <c r="J97" s="147">
        <f>J126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110</v>
      </c>
      <c r="E98" s="150"/>
      <c r="F98" s="150"/>
      <c r="G98" s="150"/>
      <c r="H98" s="150"/>
      <c r="I98" s="150"/>
      <c r="J98" s="151">
        <f>J127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111</v>
      </c>
      <c r="E99" s="150"/>
      <c r="F99" s="150"/>
      <c r="G99" s="150"/>
      <c r="H99" s="150"/>
      <c r="I99" s="150"/>
      <c r="J99" s="151">
        <f>J134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113</v>
      </c>
      <c r="E100" s="150"/>
      <c r="F100" s="150"/>
      <c r="G100" s="150"/>
      <c r="H100" s="150"/>
      <c r="I100" s="150"/>
      <c r="J100" s="151">
        <f>J143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115</v>
      </c>
      <c r="E101" s="150"/>
      <c r="F101" s="150"/>
      <c r="G101" s="150"/>
      <c r="H101" s="150"/>
      <c r="I101" s="150"/>
      <c r="J101" s="151">
        <f>J159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4"/>
      <c r="C102" s="9"/>
      <c r="D102" s="145" t="s">
        <v>116</v>
      </c>
      <c r="E102" s="146"/>
      <c r="F102" s="146"/>
      <c r="G102" s="146"/>
      <c r="H102" s="146"/>
      <c r="I102" s="146"/>
      <c r="J102" s="147">
        <f>J161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8"/>
      <c r="C103" s="10"/>
      <c r="D103" s="149" t="s">
        <v>977</v>
      </c>
      <c r="E103" s="150"/>
      <c r="F103" s="150"/>
      <c r="G103" s="150"/>
      <c r="H103" s="150"/>
      <c r="I103" s="150"/>
      <c r="J103" s="151">
        <f>J162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978</v>
      </c>
      <c r="E104" s="146"/>
      <c r="F104" s="146"/>
      <c r="G104" s="146"/>
      <c r="H104" s="146"/>
      <c r="I104" s="146"/>
      <c r="J104" s="147">
        <f>J165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979</v>
      </c>
      <c r="E105" s="150"/>
      <c r="F105" s="150"/>
      <c r="G105" s="150"/>
      <c r="H105" s="150"/>
      <c r="I105" s="150"/>
      <c r="J105" s="151">
        <f>J166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121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22" t="str">
        <f>E7</f>
        <v>Výstavba a modernizácia športového arálu Partizán Bardejov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102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SO-03.2 - Tribúna 108 miest pre divákov + chodník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Bardejov</v>
      </c>
      <c r="G119" s="34"/>
      <c r="H119" s="34"/>
      <c r="I119" s="28" t="s">
        <v>21</v>
      </c>
      <c r="J119" s="70" t="str">
        <f>IF(J12="","",J12)</f>
        <v>15. 1. 2026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 xml:space="preserve"> </v>
      </c>
      <c r="G121" s="34"/>
      <c r="H121" s="34"/>
      <c r="I121" s="28" t="s">
        <v>29</v>
      </c>
      <c r="J121" s="32" t="str">
        <f>E21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31</v>
      </c>
      <c r="J122" s="32" t="str">
        <f>E24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52"/>
      <c r="B124" s="153"/>
      <c r="C124" s="154" t="s">
        <v>122</v>
      </c>
      <c r="D124" s="155" t="s">
        <v>58</v>
      </c>
      <c r="E124" s="155" t="s">
        <v>54</v>
      </c>
      <c r="F124" s="155" t="s">
        <v>55</v>
      </c>
      <c r="G124" s="155" t="s">
        <v>123</v>
      </c>
      <c r="H124" s="155" t="s">
        <v>124</v>
      </c>
      <c r="I124" s="155" t="s">
        <v>125</v>
      </c>
      <c r="J124" s="156" t="s">
        <v>106</v>
      </c>
      <c r="K124" s="157" t="s">
        <v>126</v>
      </c>
      <c r="L124" s="158"/>
      <c r="M124" s="87" t="s">
        <v>1</v>
      </c>
      <c r="N124" s="88" t="s">
        <v>37</v>
      </c>
      <c r="O124" s="88" t="s">
        <v>127</v>
      </c>
      <c r="P124" s="88" t="s">
        <v>128</v>
      </c>
      <c r="Q124" s="88" t="s">
        <v>129</v>
      </c>
      <c r="R124" s="88" t="s">
        <v>130</v>
      </c>
      <c r="S124" s="88" t="s">
        <v>131</v>
      </c>
      <c r="T124" s="89" t="s">
        <v>132</v>
      </c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</row>
    <row r="125" s="2" customFormat="1" ht="22.8" customHeight="1">
      <c r="A125" s="34"/>
      <c r="B125" s="35"/>
      <c r="C125" s="94" t="s">
        <v>107</v>
      </c>
      <c r="D125" s="34"/>
      <c r="E125" s="34"/>
      <c r="F125" s="34"/>
      <c r="G125" s="34"/>
      <c r="H125" s="34"/>
      <c r="I125" s="34"/>
      <c r="J125" s="159">
        <f>BK125</f>
        <v>0</v>
      </c>
      <c r="K125" s="34"/>
      <c r="L125" s="35"/>
      <c r="M125" s="90"/>
      <c r="N125" s="74"/>
      <c r="O125" s="91"/>
      <c r="P125" s="160">
        <f>P126+P161+P165</f>
        <v>0</v>
      </c>
      <c r="Q125" s="91"/>
      <c r="R125" s="160">
        <f>R126+R161+R165</f>
        <v>216.36614899319994</v>
      </c>
      <c r="S125" s="91"/>
      <c r="T125" s="161">
        <f>T126+T161+T165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72</v>
      </c>
      <c r="AU125" s="15" t="s">
        <v>108</v>
      </c>
      <c r="BK125" s="162">
        <f>BK126+BK161+BK165</f>
        <v>0</v>
      </c>
    </row>
    <row r="126" s="12" customFormat="1" ht="25.92" customHeight="1">
      <c r="A126" s="12"/>
      <c r="B126" s="163"/>
      <c r="C126" s="12"/>
      <c r="D126" s="164" t="s">
        <v>72</v>
      </c>
      <c r="E126" s="165" t="s">
        <v>133</v>
      </c>
      <c r="F126" s="165" t="s">
        <v>134</v>
      </c>
      <c r="G126" s="12"/>
      <c r="H126" s="12"/>
      <c r="I126" s="166"/>
      <c r="J126" s="167">
        <f>BK126</f>
        <v>0</v>
      </c>
      <c r="K126" s="12"/>
      <c r="L126" s="163"/>
      <c r="M126" s="168"/>
      <c r="N126" s="169"/>
      <c r="O126" s="169"/>
      <c r="P126" s="170">
        <f>P127+P134+P143+P159</f>
        <v>0</v>
      </c>
      <c r="Q126" s="169"/>
      <c r="R126" s="170">
        <f>R127+R134+R143+R159</f>
        <v>216.32883899319995</v>
      </c>
      <c r="S126" s="169"/>
      <c r="T126" s="171">
        <f>T127+T134+T143+T159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81</v>
      </c>
      <c r="AT126" s="172" t="s">
        <v>72</v>
      </c>
      <c r="AU126" s="172" t="s">
        <v>73</v>
      </c>
      <c r="AY126" s="164" t="s">
        <v>135</v>
      </c>
      <c r="BK126" s="173">
        <f>BK127+BK134+BK143+BK159</f>
        <v>0</v>
      </c>
    </row>
    <row r="127" s="12" customFormat="1" ht="22.8" customHeight="1">
      <c r="A127" s="12"/>
      <c r="B127" s="163"/>
      <c r="C127" s="12"/>
      <c r="D127" s="164" t="s">
        <v>72</v>
      </c>
      <c r="E127" s="174" t="s">
        <v>81</v>
      </c>
      <c r="F127" s="174" t="s">
        <v>136</v>
      </c>
      <c r="G127" s="12"/>
      <c r="H127" s="12"/>
      <c r="I127" s="166"/>
      <c r="J127" s="175">
        <f>BK127</f>
        <v>0</v>
      </c>
      <c r="K127" s="12"/>
      <c r="L127" s="163"/>
      <c r="M127" s="168"/>
      <c r="N127" s="169"/>
      <c r="O127" s="169"/>
      <c r="P127" s="170">
        <f>SUM(P128:P133)</f>
        <v>0</v>
      </c>
      <c r="Q127" s="169"/>
      <c r="R127" s="170">
        <f>SUM(R128:R133)</f>
        <v>0.0032269999999999998</v>
      </c>
      <c r="S127" s="169"/>
      <c r="T127" s="171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81</v>
      </c>
      <c r="AT127" s="172" t="s">
        <v>72</v>
      </c>
      <c r="AU127" s="172" t="s">
        <v>81</v>
      </c>
      <c r="AY127" s="164" t="s">
        <v>135</v>
      </c>
      <c r="BK127" s="173">
        <f>SUM(BK128:BK133)</f>
        <v>0</v>
      </c>
    </row>
    <row r="128" s="2" customFormat="1" ht="33" customHeight="1">
      <c r="A128" s="34"/>
      <c r="B128" s="176"/>
      <c r="C128" s="177" t="s">
        <v>81</v>
      </c>
      <c r="D128" s="177" t="s">
        <v>137</v>
      </c>
      <c r="E128" s="178" t="s">
        <v>323</v>
      </c>
      <c r="F128" s="179" t="s">
        <v>324</v>
      </c>
      <c r="G128" s="180" t="s">
        <v>140</v>
      </c>
      <c r="H128" s="181">
        <v>32.579999999999998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39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141</v>
      </c>
      <c r="AT128" s="189" t="s">
        <v>137</v>
      </c>
      <c r="AU128" s="189" t="s">
        <v>142</v>
      </c>
      <c r="AY128" s="15" t="s">
        <v>135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142</v>
      </c>
      <c r="BK128" s="190">
        <f>ROUND(I128*H128,2)</f>
        <v>0</v>
      </c>
      <c r="BL128" s="15" t="s">
        <v>141</v>
      </c>
      <c r="BM128" s="189" t="s">
        <v>980</v>
      </c>
    </row>
    <row r="129" s="2" customFormat="1" ht="24.15" customHeight="1">
      <c r="A129" s="34"/>
      <c r="B129" s="176"/>
      <c r="C129" s="177" t="s">
        <v>142</v>
      </c>
      <c r="D129" s="177" t="s">
        <v>137</v>
      </c>
      <c r="E129" s="178" t="s">
        <v>981</v>
      </c>
      <c r="F129" s="179" t="s">
        <v>982</v>
      </c>
      <c r="G129" s="180" t="s">
        <v>140</v>
      </c>
      <c r="H129" s="181">
        <v>25.829999999999998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39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141</v>
      </c>
      <c r="AT129" s="189" t="s">
        <v>137</v>
      </c>
      <c r="AU129" s="189" t="s">
        <v>142</v>
      </c>
      <c r="AY129" s="15" t="s">
        <v>135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142</v>
      </c>
      <c r="BK129" s="190">
        <f>ROUND(I129*H129,2)</f>
        <v>0</v>
      </c>
      <c r="BL129" s="15" t="s">
        <v>141</v>
      </c>
      <c r="BM129" s="189" t="s">
        <v>983</v>
      </c>
    </row>
    <row r="130" s="2" customFormat="1" ht="24.15" customHeight="1">
      <c r="A130" s="34"/>
      <c r="B130" s="176"/>
      <c r="C130" s="177" t="s">
        <v>145</v>
      </c>
      <c r="D130" s="177" t="s">
        <v>137</v>
      </c>
      <c r="E130" s="178" t="s">
        <v>984</v>
      </c>
      <c r="F130" s="179" t="s">
        <v>985</v>
      </c>
      <c r="G130" s="180" t="s">
        <v>140</v>
      </c>
      <c r="H130" s="181">
        <v>52.560000000000002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39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141</v>
      </c>
      <c r="AT130" s="189" t="s">
        <v>137</v>
      </c>
      <c r="AU130" s="189" t="s">
        <v>142</v>
      </c>
      <c r="AY130" s="15" t="s">
        <v>135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142</v>
      </c>
      <c r="BK130" s="190">
        <f>ROUND(I130*H130,2)</f>
        <v>0</v>
      </c>
      <c r="BL130" s="15" t="s">
        <v>141</v>
      </c>
      <c r="BM130" s="189" t="s">
        <v>986</v>
      </c>
    </row>
    <row r="131" s="2" customFormat="1" ht="24.15" customHeight="1">
      <c r="A131" s="34"/>
      <c r="B131" s="176"/>
      <c r="C131" s="177" t="s">
        <v>141</v>
      </c>
      <c r="D131" s="177" t="s">
        <v>137</v>
      </c>
      <c r="E131" s="178" t="s">
        <v>987</v>
      </c>
      <c r="F131" s="179" t="s">
        <v>988</v>
      </c>
      <c r="G131" s="180" t="s">
        <v>170</v>
      </c>
      <c r="H131" s="181">
        <v>51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39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141</v>
      </c>
      <c r="AT131" s="189" t="s">
        <v>137</v>
      </c>
      <c r="AU131" s="189" t="s">
        <v>142</v>
      </c>
      <c r="AY131" s="15" t="s">
        <v>135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142</v>
      </c>
      <c r="BK131" s="190">
        <f>ROUND(I131*H131,2)</f>
        <v>0</v>
      </c>
      <c r="BL131" s="15" t="s">
        <v>141</v>
      </c>
      <c r="BM131" s="189" t="s">
        <v>989</v>
      </c>
    </row>
    <row r="132" s="2" customFormat="1" ht="16.5" customHeight="1">
      <c r="A132" s="34"/>
      <c r="B132" s="176"/>
      <c r="C132" s="191" t="s">
        <v>152</v>
      </c>
      <c r="D132" s="191" t="s">
        <v>196</v>
      </c>
      <c r="E132" s="192" t="s">
        <v>990</v>
      </c>
      <c r="F132" s="193" t="s">
        <v>991</v>
      </c>
      <c r="G132" s="194" t="s">
        <v>286</v>
      </c>
      <c r="H132" s="195">
        <v>3.2269999999999999</v>
      </c>
      <c r="I132" s="196"/>
      <c r="J132" s="197">
        <f>ROUND(I132*H132,2)</f>
        <v>0</v>
      </c>
      <c r="K132" s="198"/>
      <c r="L132" s="199"/>
      <c r="M132" s="200" t="s">
        <v>1</v>
      </c>
      <c r="N132" s="201" t="s">
        <v>39</v>
      </c>
      <c r="O132" s="78"/>
      <c r="P132" s="187">
        <f>O132*H132</f>
        <v>0</v>
      </c>
      <c r="Q132" s="187">
        <v>0.001</v>
      </c>
      <c r="R132" s="187">
        <f>Q132*H132</f>
        <v>0.0032269999999999998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151</v>
      </c>
      <c r="AT132" s="189" t="s">
        <v>196</v>
      </c>
      <c r="AU132" s="189" t="s">
        <v>142</v>
      </c>
      <c r="AY132" s="15" t="s">
        <v>135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142</v>
      </c>
      <c r="BK132" s="190">
        <f>ROUND(I132*H132,2)</f>
        <v>0</v>
      </c>
      <c r="BL132" s="15" t="s">
        <v>141</v>
      </c>
      <c r="BM132" s="189" t="s">
        <v>992</v>
      </c>
    </row>
    <row r="133" s="2" customFormat="1" ht="21.75" customHeight="1">
      <c r="A133" s="34"/>
      <c r="B133" s="176"/>
      <c r="C133" s="177" t="s">
        <v>148</v>
      </c>
      <c r="D133" s="177" t="s">
        <v>137</v>
      </c>
      <c r="E133" s="178" t="s">
        <v>350</v>
      </c>
      <c r="F133" s="179" t="s">
        <v>993</v>
      </c>
      <c r="G133" s="180" t="s">
        <v>170</v>
      </c>
      <c r="H133" s="181">
        <v>51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39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141</v>
      </c>
      <c r="AT133" s="189" t="s">
        <v>137</v>
      </c>
      <c r="AU133" s="189" t="s">
        <v>142</v>
      </c>
      <c r="AY133" s="15" t="s">
        <v>135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142</v>
      </c>
      <c r="BK133" s="190">
        <f>ROUND(I133*H133,2)</f>
        <v>0</v>
      </c>
      <c r="BL133" s="15" t="s">
        <v>141</v>
      </c>
      <c r="BM133" s="189" t="s">
        <v>994</v>
      </c>
    </row>
    <row r="134" s="12" customFormat="1" ht="22.8" customHeight="1">
      <c r="A134" s="12"/>
      <c r="B134" s="163"/>
      <c r="C134" s="12"/>
      <c r="D134" s="164" t="s">
        <v>72</v>
      </c>
      <c r="E134" s="174" t="s">
        <v>142</v>
      </c>
      <c r="F134" s="174" t="s">
        <v>172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SUM(P135:P142)</f>
        <v>0</v>
      </c>
      <c r="Q134" s="169"/>
      <c r="R134" s="170">
        <f>SUM(R135:R142)</f>
        <v>42.905184043200002</v>
      </c>
      <c r="S134" s="169"/>
      <c r="T134" s="171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81</v>
      </c>
      <c r="AT134" s="172" t="s">
        <v>72</v>
      </c>
      <c r="AU134" s="172" t="s">
        <v>81</v>
      </c>
      <c r="AY134" s="164" t="s">
        <v>135</v>
      </c>
      <c r="BK134" s="173">
        <f>SUM(BK135:BK142)</f>
        <v>0</v>
      </c>
    </row>
    <row r="135" s="2" customFormat="1" ht="16.5" customHeight="1">
      <c r="A135" s="34"/>
      <c r="B135" s="176"/>
      <c r="C135" s="177" t="s">
        <v>159</v>
      </c>
      <c r="D135" s="177" t="s">
        <v>137</v>
      </c>
      <c r="E135" s="178" t="s">
        <v>995</v>
      </c>
      <c r="F135" s="179" t="s">
        <v>996</v>
      </c>
      <c r="G135" s="180" t="s">
        <v>140</v>
      </c>
      <c r="H135" s="181">
        <v>17.219999999999999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39</v>
      </c>
      <c r="O135" s="78"/>
      <c r="P135" s="187">
        <f>O135*H135</f>
        <v>0</v>
      </c>
      <c r="Q135" s="187">
        <v>2.4635562000000002</v>
      </c>
      <c r="R135" s="187">
        <f>Q135*H135</f>
        <v>42.422437764000001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141</v>
      </c>
      <c r="AT135" s="189" t="s">
        <v>137</v>
      </c>
      <c r="AU135" s="189" t="s">
        <v>142</v>
      </c>
      <c r="AY135" s="15" t="s">
        <v>135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142</v>
      </c>
      <c r="BK135" s="190">
        <f>ROUND(I135*H135,2)</f>
        <v>0</v>
      </c>
      <c r="BL135" s="15" t="s">
        <v>141</v>
      </c>
      <c r="BM135" s="189" t="s">
        <v>997</v>
      </c>
    </row>
    <row r="136" s="2" customFormat="1" ht="21.75" customHeight="1">
      <c r="A136" s="34"/>
      <c r="B136" s="176"/>
      <c r="C136" s="177" t="s">
        <v>151</v>
      </c>
      <c r="D136" s="177" t="s">
        <v>137</v>
      </c>
      <c r="E136" s="178" t="s">
        <v>998</v>
      </c>
      <c r="F136" s="179" t="s">
        <v>999</v>
      </c>
      <c r="G136" s="180" t="s">
        <v>170</v>
      </c>
      <c r="H136" s="181">
        <v>13.98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39</v>
      </c>
      <c r="O136" s="78"/>
      <c r="P136" s="187">
        <f>O136*H136</f>
        <v>0</v>
      </c>
      <c r="Q136" s="187">
        <v>0.0015947400000000001</v>
      </c>
      <c r="R136" s="187">
        <f>Q136*H136</f>
        <v>0.022294465200000002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141</v>
      </c>
      <c r="AT136" s="189" t="s">
        <v>137</v>
      </c>
      <c r="AU136" s="189" t="s">
        <v>142</v>
      </c>
      <c r="AY136" s="15" t="s">
        <v>135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142</v>
      </c>
      <c r="BK136" s="190">
        <f>ROUND(I136*H136,2)</f>
        <v>0</v>
      </c>
      <c r="BL136" s="15" t="s">
        <v>141</v>
      </c>
      <c r="BM136" s="189" t="s">
        <v>1000</v>
      </c>
    </row>
    <row r="137" s="2" customFormat="1" ht="21.75" customHeight="1">
      <c r="A137" s="34"/>
      <c r="B137" s="176"/>
      <c r="C137" s="177" t="s">
        <v>167</v>
      </c>
      <c r="D137" s="177" t="s">
        <v>137</v>
      </c>
      <c r="E137" s="178" t="s">
        <v>1001</v>
      </c>
      <c r="F137" s="179" t="s">
        <v>1002</v>
      </c>
      <c r="G137" s="180" t="s">
        <v>170</v>
      </c>
      <c r="H137" s="181">
        <v>13.98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39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141</v>
      </c>
      <c r="AT137" s="189" t="s">
        <v>137</v>
      </c>
      <c r="AU137" s="189" t="s">
        <v>142</v>
      </c>
      <c r="AY137" s="15" t="s">
        <v>135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142</v>
      </c>
      <c r="BK137" s="190">
        <f>ROUND(I137*H137,2)</f>
        <v>0</v>
      </c>
      <c r="BL137" s="15" t="s">
        <v>141</v>
      </c>
      <c r="BM137" s="189" t="s">
        <v>1003</v>
      </c>
    </row>
    <row r="138" s="2" customFormat="1" ht="33" customHeight="1">
      <c r="A138" s="34"/>
      <c r="B138" s="176"/>
      <c r="C138" s="177" t="s">
        <v>155</v>
      </c>
      <c r="D138" s="177" t="s">
        <v>137</v>
      </c>
      <c r="E138" s="178" t="s">
        <v>1004</v>
      </c>
      <c r="F138" s="179" t="s">
        <v>1005</v>
      </c>
      <c r="G138" s="180" t="s">
        <v>170</v>
      </c>
      <c r="H138" s="181">
        <v>57.399999999999999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39</v>
      </c>
      <c r="O138" s="78"/>
      <c r="P138" s="187">
        <f>O138*H138</f>
        <v>0</v>
      </c>
      <c r="Q138" s="187">
        <v>0.0062736099999999998</v>
      </c>
      <c r="R138" s="187">
        <f>Q138*H138</f>
        <v>0.36010521399999995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141</v>
      </c>
      <c r="AT138" s="189" t="s">
        <v>137</v>
      </c>
      <c r="AU138" s="189" t="s">
        <v>142</v>
      </c>
      <c r="AY138" s="15" t="s">
        <v>135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142</v>
      </c>
      <c r="BK138" s="190">
        <f>ROUND(I138*H138,2)</f>
        <v>0</v>
      </c>
      <c r="BL138" s="15" t="s">
        <v>141</v>
      </c>
      <c r="BM138" s="189" t="s">
        <v>1006</v>
      </c>
    </row>
    <row r="139" s="2" customFormat="1" ht="24.15" customHeight="1">
      <c r="A139" s="34"/>
      <c r="B139" s="176"/>
      <c r="C139" s="191" t="s">
        <v>176</v>
      </c>
      <c r="D139" s="191" t="s">
        <v>196</v>
      </c>
      <c r="E139" s="192" t="s">
        <v>1007</v>
      </c>
      <c r="F139" s="193" t="s">
        <v>1008</v>
      </c>
      <c r="G139" s="194" t="s">
        <v>194</v>
      </c>
      <c r="H139" s="195">
        <v>10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39</v>
      </c>
      <c r="O139" s="78"/>
      <c r="P139" s="187">
        <f>O139*H139</f>
        <v>0</v>
      </c>
      <c r="Q139" s="187">
        <v>0.0077000000000000002</v>
      </c>
      <c r="R139" s="187">
        <f>Q139*H139</f>
        <v>0.076999999999999999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151</v>
      </c>
      <c r="AT139" s="189" t="s">
        <v>196</v>
      </c>
      <c r="AU139" s="189" t="s">
        <v>142</v>
      </c>
      <c r="AY139" s="15" t="s">
        <v>135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142</v>
      </c>
      <c r="BK139" s="190">
        <f>ROUND(I139*H139,2)</f>
        <v>0</v>
      </c>
      <c r="BL139" s="15" t="s">
        <v>141</v>
      </c>
      <c r="BM139" s="189" t="s">
        <v>1009</v>
      </c>
    </row>
    <row r="140" s="2" customFormat="1" ht="24.15" customHeight="1">
      <c r="A140" s="34"/>
      <c r="B140" s="176"/>
      <c r="C140" s="177" t="s">
        <v>158</v>
      </c>
      <c r="D140" s="177" t="s">
        <v>137</v>
      </c>
      <c r="E140" s="178" t="s">
        <v>1010</v>
      </c>
      <c r="F140" s="179" t="s">
        <v>1011</v>
      </c>
      <c r="G140" s="180" t="s">
        <v>170</v>
      </c>
      <c r="H140" s="181">
        <v>13.98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39</v>
      </c>
      <c r="O140" s="78"/>
      <c r="P140" s="187">
        <f>O140*H140</f>
        <v>0</v>
      </c>
      <c r="Q140" s="187">
        <v>0.00167</v>
      </c>
      <c r="R140" s="187">
        <f>Q140*H140</f>
        <v>0.023346600000000002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141</v>
      </c>
      <c r="AT140" s="189" t="s">
        <v>137</v>
      </c>
      <c r="AU140" s="189" t="s">
        <v>142</v>
      </c>
      <c r="AY140" s="15" t="s">
        <v>135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142</v>
      </c>
      <c r="BK140" s="190">
        <f>ROUND(I140*H140,2)</f>
        <v>0</v>
      </c>
      <c r="BL140" s="15" t="s">
        <v>141</v>
      </c>
      <c r="BM140" s="189" t="s">
        <v>1012</v>
      </c>
    </row>
    <row r="141" s="2" customFormat="1" ht="16.5" customHeight="1">
      <c r="A141" s="34"/>
      <c r="B141" s="176"/>
      <c r="C141" s="177" t="s">
        <v>183</v>
      </c>
      <c r="D141" s="177" t="s">
        <v>137</v>
      </c>
      <c r="E141" s="178" t="s">
        <v>1013</v>
      </c>
      <c r="F141" s="179" t="s">
        <v>1014</v>
      </c>
      <c r="G141" s="180" t="s">
        <v>170</v>
      </c>
      <c r="H141" s="181">
        <v>13.98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39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141</v>
      </c>
      <c r="AT141" s="189" t="s">
        <v>137</v>
      </c>
      <c r="AU141" s="189" t="s">
        <v>142</v>
      </c>
      <c r="AY141" s="15" t="s">
        <v>135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142</v>
      </c>
      <c r="BK141" s="190">
        <f>ROUND(I141*H141,2)</f>
        <v>0</v>
      </c>
      <c r="BL141" s="15" t="s">
        <v>141</v>
      </c>
      <c r="BM141" s="189" t="s">
        <v>1015</v>
      </c>
    </row>
    <row r="142" s="2" customFormat="1" ht="16.5" customHeight="1">
      <c r="A142" s="34"/>
      <c r="B142" s="176"/>
      <c r="C142" s="177" t="s">
        <v>162</v>
      </c>
      <c r="D142" s="177" t="s">
        <v>137</v>
      </c>
      <c r="E142" s="178" t="s">
        <v>1016</v>
      </c>
      <c r="F142" s="179" t="s">
        <v>1017</v>
      </c>
      <c r="G142" s="180" t="s">
        <v>225</v>
      </c>
      <c r="H142" s="181">
        <v>46.600000000000001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39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141</v>
      </c>
      <c r="AT142" s="189" t="s">
        <v>137</v>
      </c>
      <c r="AU142" s="189" t="s">
        <v>142</v>
      </c>
      <c r="AY142" s="15" t="s">
        <v>135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142</v>
      </c>
      <c r="BK142" s="190">
        <f>ROUND(I142*H142,2)</f>
        <v>0</v>
      </c>
      <c r="BL142" s="15" t="s">
        <v>141</v>
      </c>
      <c r="BM142" s="189" t="s">
        <v>1018</v>
      </c>
    </row>
    <row r="143" s="12" customFormat="1" ht="22.8" customHeight="1">
      <c r="A143" s="12"/>
      <c r="B143" s="163"/>
      <c r="C143" s="12"/>
      <c r="D143" s="164" t="s">
        <v>72</v>
      </c>
      <c r="E143" s="174" t="s">
        <v>152</v>
      </c>
      <c r="F143" s="174" t="s">
        <v>207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SUM(P144:P158)</f>
        <v>0</v>
      </c>
      <c r="Q143" s="169"/>
      <c r="R143" s="170">
        <f>SUM(R144:R158)</f>
        <v>173.42042794999995</v>
      </c>
      <c r="S143" s="169"/>
      <c r="T143" s="171">
        <f>SUM(T144:T158)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81</v>
      </c>
      <c r="AT143" s="172" t="s">
        <v>72</v>
      </c>
      <c r="AU143" s="172" t="s">
        <v>81</v>
      </c>
      <c r="AY143" s="164" t="s">
        <v>135</v>
      </c>
      <c r="BK143" s="173">
        <f>SUM(BK144:BK158)</f>
        <v>0</v>
      </c>
    </row>
    <row r="144" s="2" customFormat="1" ht="16.5" customHeight="1">
      <c r="A144" s="34"/>
      <c r="B144" s="176"/>
      <c r="C144" s="177" t="s">
        <v>191</v>
      </c>
      <c r="D144" s="177" t="s">
        <v>137</v>
      </c>
      <c r="E144" s="178" t="s">
        <v>431</v>
      </c>
      <c r="F144" s="179" t="s">
        <v>668</v>
      </c>
      <c r="G144" s="180" t="s">
        <v>170</v>
      </c>
      <c r="H144" s="181">
        <v>51.200000000000003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39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141</v>
      </c>
      <c r="AT144" s="189" t="s">
        <v>137</v>
      </c>
      <c r="AU144" s="189" t="s">
        <v>142</v>
      </c>
      <c r="AY144" s="15" t="s">
        <v>135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142</v>
      </c>
      <c r="BK144" s="190">
        <f>ROUND(I144*H144,2)</f>
        <v>0</v>
      </c>
      <c r="BL144" s="15" t="s">
        <v>141</v>
      </c>
      <c r="BM144" s="189" t="s">
        <v>1019</v>
      </c>
    </row>
    <row r="145" s="2" customFormat="1" ht="16.5" customHeight="1">
      <c r="A145" s="34"/>
      <c r="B145" s="176"/>
      <c r="C145" s="191" t="s">
        <v>166</v>
      </c>
      <c r="D145" s="191" t="s">
        <v>196</v>
      </c>
      <c r="E145" s="192" t="s">
        <v>435</v>
      </c>
      <c r="F145" s="193" t="s">
        <v>671</v>
      </c>
      <c r="G145" s="194" t="s">
        <v>165</v>
      </c>
      <c r="H145" s="195">
        <v>0.36899999999999999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39</v>
      </c>
      <c r="O145" s="78"/>
      <c r="P145" s="187">
        <f>O145*H145</f>
        <v>0</v>
      </c>
      <c r="Q145" s="187">
        <v>1</v>
      </c>
      <c r="R145" s="187">
        <f>Q145*H145</f>
        <v>0.36899999999999999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151</v>
      </c>
      <c r="AT145" s="189" t="s">
        <v>196</v>
      </c>
      <c r="AU145" s="189" t="s">
        <v>142</v>
      </c>
      <c r="AY145" s="15" t="s">
        <v>135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142</v>
      </c>
      <c r="BK145" s="190">
        <f>ROUND(I145*H145,2)</f>
        <v>0</v>
      </c>
      <c r="BL145" s="15" t="s">
        <v>141</v>
      </c>
      <c r="BM145" s="189" t="s">
        <v>1020</v>
      </c>
    </row>
    <row r="146" s="2" customFormat="1" ht="21.75" customHeight="1">
      <c r="A146" s="34"/>
      <c r="B146" s="176"/>
      <c r="C146" s="177" t="s">
        <v>200</v>
      </c>
      <c r="D146" s="177" t="s">
        <v>137</v>
      </c>
      <c r="E146" s="178" t="s">
        <v>673</v>
      </c>
      <c r="F146" s="179" t="s">
        <v>674</v>
      </c>
      <c r="G146" s="180" t="s">
        <v>170</v>
      </c>
      <c r="H146" s="181">
        <v>51.200000000000003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39</v>
      </c>
      <c r="O146" s="78"/>
      <c r="P146" s="187">
        <f>O146*H146</f>
        <v>0</v>
      </c>
      <c r="Q146" s="187">
        <v>0.1002</v>
      </c>
      <c r="R146" s="187">
        <f>Q146*H146</f>
        <v>5.1302400000000006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141</v>
      </c>
      <c r="AT146" s="189" t="s">
        <v>137</v>
      </c>
      <c r="AU146" s="189" t="s">
        <v>142</v>
      </c>
      <c r="AY146" s="15" t="s">
        <v>135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142</v>
      </c>
      <c r="BK146" s="190">
        <f>ROUND(I146*H146,2)</f>
        <v>0</v>
      </c>
      <c r="BL146" s="15" t="s">
        <v>141</v>
      </c>
      <c r="BM146" s="189" t="s">
        <v>1021</v>
      </c>
    </row>
    <row r="147" s="2" customFormat="1" ht="16.5" customHeight="1">
      <c r="A147" s="34"/>
      <c r="B147" s="176"/>
      <c r="C147" s="191" t="s">
        <v>171</v>
      </c>
      <c r="D147" s="191" t="s">
        <v>196</v>
      </c>
      <c r="E147" s="192" t="s">
        <v>676</v>
      </c>
      <c r="F147" s="193" t="s">
        <v>677</v>
      </c>
      <c r="G147" s="194" t="s">
        <v>165</v>
      </c>
      <c r="H147" s="195">
        <v>4.8639999999999999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39</v>
      </c>
      <c r="O147" s="78"/>
      <c r="P147" s="187">
        <f>O147*H147</f>
        <v>0</v>
      </c>
      <c r="Q147" s="187">
        <v>1</v>
      </c>
      <c r="R147" s="187">
        <f>Q147*H147</f>
        <v>4.8639999999999999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151</v>
      </c>
      <c r="AT147" s="189" t="s">
        <v>196</v>
      </c>
      <c r="AU147" s="189" t="s">
        <v>142</v>
      </c>
      <c r="AY147" s="15" t="s">
        <v>135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142</v>
      </c>
      <c r="BK147" s="190">
        <f>ROUND(I147*H147,2)</f>
        <v>0</v>
      </c>
      <c r="BL147" s="15" t="s">
        <v>141</v>
      </c>
      <c r="BM147" s="189" t="s">
        <v>1022</v>
      </c>
    </row>
    <row r="148" s="2" customFormat="1" ht="33" customHeight="1">
      <c r="A148" s="34"/>
      <c r="B148" s="176"/>
      <c r="C148" s="177" t="s">
        <v>208</v>
      </c>
      <c r="D148" s="177" t="s">
        <v>137</v>
      </c>
      <c r="E148" s="178" t="s">
        <v>1023</v>
      </c>
      <c r="F148" s="179" t="s">
        <v>1024</v>
      </c>
      <c r="G148" s="180" t="s">
        <v>170</v>
      </c>
      <c r="H148" s="181">
        <v>57.399999999999999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39</v>
      </c>
      <c r="O148" s="78"/>
      <c r="P148" s="187">
        <f>O148*H148</f>
        <v>0</v>
      </c>
      <c r="Q148" s="187">
        <v>0.29899999999999999</v>
      </c>
      <c r="R148" s="187">
        <f>Q148*H148</f>
        <v>17.162599999999998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141</v>
      </c>
      <c r="AT148" s="189" t="s">
        <v>137</v>
      </c>
      <c r="AU148" s="189" t="s">
        <v>142</v>
      </c>
      <c r="AY148" s="15" t="s">
        <v>135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142</v>
      </c>
      <c r="BK148" s="190">
        <f>ROUND(I148*H148,2)</f>
        <v>0</v>
      </c>
      <c r="BL148" s="15" t="s">
        <v>141</v>
      </c>
      <c r="BM148" s="189" t="s">
        <v>1025</v>
      </c>
    </row>
    <row r="149" s="2" customFormat="1" ht="16.5" customHeight="1">
      <c r="A149" s="34"/>
      <c r="B149" s="176"/>
      <c r="C149" s="191" t="s">
        <v>175</v>
      </c>
      <c r="D149" s="191" t="s">
        <v>196</v>
      </c>
      <c r="E149" s="192" t="s">
        <v>1026</v>
      </c>
      <c r="F149" s="193" t="s">
        <v>1027</v>
      </c>
      <c r="G149" s="194" t="s">
        <v>165</v>
      </c>
      <c r="H149" s="195">
        <v>13.776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39</v>
      </c>
      <c r="O149" s="78"/>
      <c r="P149" s="187">
        <f>O149*H149</f>
        <v>0</v>
      </c>
      <c r="Q149" s="187">
        <v>1</v>
      </c>
      <c r="R149" s="187">
        <f>Q149*H149</f>
        <v>13.776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151</v>
      </c>
      <c r="AT149" s="189" t="s">
        <v>196</v>
      </c>
      <c r="AU149" s="189" t="s">
        <v>142</v>
      </c>
      <c r="AY149" s="15" t="s">
        <v>135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142</v>
      </c>
      <c r="BK149" s="190">
        <f>ROUND(I149*H149,2)</f>
        <v>0</v>
      </c>
      <c r="BL149" s="15" t="s">
        <v>141</v>
      </c>
      <c r="BM149" s="189" t="s">
        <v>1028</v>
      </c>
    </row>
    <row r="150" s="2" customFormat="1" ht="24.15" customHeight="1">
      <c r="A150" s="34"/>
      <c r="B150" s="176"/>
      <c r="C150" s="177" t="s">
        <v>215</v>
      </c>
      <c r="D150" s="177" t="s">
        <v>137</v>
      </c>
      <c r="E150" s="178" t="s">
        <v>684</v>
      </c>
      <c r="F150" s="179" t="s">
        <v>685</v>
      </c>
      <c r="G150" s="180" t="s">
        <v>170</v>
      </c>
      <c r="H150" s="181">
        <v>51.200000000000003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39</v>
      </c>
      <c r="O150" s="78"/>
      <c r="P150" s="187">
        <f>O150*H150</f>
        <v>0</v>
      </c>
      <c r="Q150" s="187">
        <v>0.092499999999999999</v>
      </c>
      <c r="R150" s="187">
        <f>Q150*H150</f>
        <v>4.7359999999999998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141</v>
      </c>
      <c r="AT150" s="189" t="s">
        <v>137</v>
      </c>
      <c r="AU150" s="189" t="s">
        <v>142</v>
      </c>
      <c r="AY150" s="15" t="s">
        <v>135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142</v>
      </c>
      <c r="BK150" s="190">
        <f>ROUND(I150*H150,2)</f>
        <v>0</v>
      </c>
      <c r="BL150" s="15" t="s">
        <v>141</v>
      </c>
      <c r="BM150" s="189" t="s">
        <v>1029</v>
      </c>
    </row>
    <row r="151" s="2" customFormat="1" ht="24.15" customHeight="1">
      <c r="A151" s="34"/>
      <c r="B151" s="176"/>
      <c r="C151" s="191" t="s">
        <v>179</v>
      </c>
      <c r="D151" s="191" t="s">
        <v>196</v>
      </c>
      <c r="E151" s="192" t="s">
        <v>687</v>
      </c>
      <c r="F151" s="193" t="s">
        <v>688</v>
      </c>
      <c r="G151" s="194" t="s">
        <v>170</v>
      </c>
      <c r="H151" s="195">
        <v>52.223999999999997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39</v>
      </c>
      <c r="O151" s="78"/>
      <c r="P151" s="187">
        <f>O151*H151</f>
        <v>0</v>
      </c>
      <c r="Q151" s="187">
        <v>0.13</v>
      </c>
      <c r="R151" s="187">
        <f>Q151*H151</f>
        <v>6.7891199999999996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151</v>
      </c>
      <c r="AT151" s="189" t="s">
        <v>196</v>
      </c>
      <c r="AU151" s="189" t="s">
        <v>142</v>
      </c>
      <c r="AY151" s="15" t="s">
        <v>135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142</v>
      </c>
      <c r="BK151" s="190">
        <f>ROUND(I151*H151,2)</f>
        <v>0</v>
      </c>
      <c r="BL151" s="15" t="s">
        <v>141</v>
      </c>
      <c r="BM151" s="189" t="s">
        <v>1030</v>
      </c>
    </row>
    <row r="152" s="2" customFormat="1" ht="33" customHeight="1">
      <c r="A152" s="34"/>
      <c r="B152" s="176"/>
      <c r="C152" s="177" t="s">
        <v>7</v>
      </c>
      <c r="D152" s="177" t="s">
        <v>137</v>
      </c>
      <c r="E152" s="178" t="s">
        <v>690</v>
      </c>
      <c r="F152" s="179" t="s">
        <v>1031</v>
      </c>
      <c r="G152" s="180" t="s">
        <v>170</v>
      </c>
      <c r="H152" s="181">
        <v>89.099999999999994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39</v>
      </c>
      <c r="O152" s="78"/>
      <c r="P152" s="187">
        <f>O152*H152</f>
        <v>0</v>
      </c>
      <c r="Q152" s="187">
        <v>0.71643999999999997</v>
      </c>
      <c r="R152" s="187">
        <f>Q152*H152</f>
        <v>63.834803999999991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141</v>
      </c>
      <c r="AT152" s="189" t="s">
        <v>137</v>
      </c>
      <c r="AU152" s="189" t="s">
        <v>142</v>
      </c>
      <c r="AY152" s="15" t="s">
        <v>135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142</v>
      </c>
      <c r="BK152" s="190">
        <f>ROUND(I152*H152,2)</f>
        <v>0</v>
      </c>
      <c r="BL152" s="15" t="s">
        <v>141</v>
      </c>
      <c r="BM152" s="189" t="s">
        <v>1032</v>
      </c>
    </row>
    <row r="153" s="2" customFormat="1" ht="16.5" customHeight="1">
      <c r="A153" s="34"/>
      <c r="B153" s="176"/>
      <c r="C153" s="191" t="s">
        <v>182</v>
      </c>
      <c r="D153" s="191" t="s">
        <v>196</v>
      </c>
      <c r="E153" s="192" t="s">
        <v>693</v>
      </c>
      <c r="F153" s="193" t="s">
        <v>694</v>
      </c>
      <c r="G153" s="194" t="s">
        <v>165</v>
      </c>
      <c r="H153" s="195">
        <v>49.896000000000001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39</v>
      </c>
      <c r="O153" s="78"/>
      <c r="P153" s="187">
        <f>O153*H153</f>
        <v>0</v>
      </c>
      <c r="Q153" s="187">
        <v>1</v>
      </c>
      <c r="R153" s="187">
        <f>Q153*H153</f>
        <v>49.896000000000001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151</v>
      </c>
      <c r="AT153" s="189" t="s">
        <v>196</v>
      </c>
      <c r="AU153" s="189" t="s">
        <v>142</v>
      </c>
      <c r="AY153" s="15" t="s">
        <v>135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142</v>
      </c>
      <c r="BK153" s="190">
        <f>ROUND(I153*H153,2)</f>
        <v>0</v>
      </c>
      <c r="BL153" s="15" t="s">
        <v>141</v>
      </c>
      <c r="BM153" s="189" t="s">
        <v>1033</v>
      </c>
    </row>
    <row r="154" s="2" customFormat="1" ht="24.15" customHeight="1">
      <c r="A154" s="34"/>
      <c r="B154" s="176"/>
      <c r="C154" s="177" t="s">
        <v>231</v>
      </c>
      <c r="D154" s="177" t="s">
        <v>137</v>
      </c>
      <c r="E154" s="178" t="s">
        <v>1034</v>
      </c>
      <c r="F154" s="179" t="s">
        <v>1035</v>
      </c>
      <c r="G154" s="180" t="s">
        <v>170</v>
      </c>
      <c r="H154" s="181">
        <v>51.200000000000003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39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166</v>
      </c>
      <c r="AT154" s="189" t="s">
        <v>137</v>
      </c>
      <c r="AU154" s="189" t="s">
        <v>142</v>
      </c>
      <c r="AY154" s="15" t="s">
        <v>135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142</v>
      </c>
      <c r="BK154" s="190">
        <f>ROUND(I154*H154,2)</f>
        <v>0</v>
      </c>
      <c r="BL154" s="15" t="s">
        <v>166</v>
      </c>
      <c r="BM154" s="189" t="s">
        <v>1036</v>
      </c>
    </row>
    <row r="155" s="2" customFormat="1" ht="16.5" customHeight="1">
      <c r="A155" s="34"/>
      <c r="B155" s="176"/>
      <c r="C155" s="191" t="s">
        <v>186</v>
      </c>
      <c r="D155" s="191" t="s">
        <v>196</v>
      </c>
      <c r="E155" s="192" t="s">
        <v>1037</v>
      </c>
      <c r="F155" s="193" t="s">
        <v>1038</v>
      </c>
      <c r="G155" s="194" t="s">
        <v>170</v>
      </c>
      <c r="H155" s="195">
        <v>58.880000000000003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39</v>
      </c>
      <c r="O155" s="78"/>
      <c r="P155" s="187">
        <f>O155*H155</f>
        <v>0</v>
      </c>
      <c r="Q155" s="187">
        <v>0.00029999999999999997</v>
      </c>
      <c r="R155" s="187">
        <f>Q155*H155</f>
        <v>0.017663999999999999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199</v>
      </c>
      <c r="AT155" s="189" t="s">
        <v>196</v>
      </c>
      <c r="AU155" s="189" t="s">
        <v>142</v>
      </c>
      <c r="AY155" s="15" t="s">
        <v>135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142</v>
      </c>
      <c r="BK155" s="190">
        <f>ROUND(I155*H155,2)</f>
        <v>0</v>
      </c>
      <c r="BL155" s="15" t="s">
        <v>166</v>
      </c>
      <c r="BM155" s="189" t="s">
        <v>1039</v>
      </c>
    </row>
    <row r="156" s="2" customFormat="1" ht="16.5" customHeight="1">
      <c r="A156" s="34"/>
      <c r="B156" s="176"/>
      <c r="C156" s="177" t="s">
        <v>244</v>
      </c>
      <c r="D156" s="177" t="s">
        <v>137</v>
      </c>
      <c r="E156" s="178" t="s">
        <v>457</v>
      </c>
      <c r="F156" s="179" t="s">
        <v>1040</v>
      </c>
      <c r="G156" s="180" t="s">
        <v>225</v>
      </c>
      <c r="H156" s="181">
        <v>42.299999999999997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39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141</v>
      </c>
      <c r="AT156" s="189" t="s">
        <v>137</v>
      </c>
      <c r="AU156" s="189" t="s">
        <v>142</v>
      </c>
      <c r="AY156" s="15" t="s">
        <v>135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142</v>
      </c>
      <c r="BK156" s="190">
        <f>ROUND(I156*H156,2)</f>
        <v>0</v>
      </c>
      <c r="BL156" s="15" t="s">
        <v>141</v>
      </c>
      <c r="BM156" s="189" t="s">
        <v>1041</v>
      </c>
    </row>
    <row r="157" s="2" customFormat="1" ht="24.15" customHeight="1">
      <c r="A157" s="34"/>
      <c r="B157" s="176"/>
      <c r="C157" s="191" t="s">
        <v>189</v>
      </c>
      <c r="D157" s="191" t="s">
        <v>196</v>
      </c>
      <c r="E157" s="192" t="s">
        <v>1042</v>
      </c>
      <c r="F157" s="193" t="s">
        <v>1043</v>
      </c>
      <c r="G157" s="194" t="s">
        <v>194</v>
      </c>
      <c r="H157" s="195">
        <v>45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39</v>
      </c>
      <c r="O157" s="78"/>
      <c r="P157" s="187">
        <f>O157*H157</f>
        <v>0</v>
      </c>
      <c r="Q157" s="187">
        <v>0.048000000000000001</v>
      </c>
      <c r="R157" s="187">
        <f>Q157*H157</f>
        <v>2.1600000000000001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151</v>
      </c>
      <c r="AT157" s="189" t="s">
        <v>196</v>
      </c>
      <c r="AU157" s="189" t="s">
        <v>142</v>
      </c>
      <c r="AY157" s="15" t="s">
        <v>135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142</v>
      </c>
      <c r="BK157" s="190">
        <f>ROUND(I157*H157,2)</f>
        <v>0</v>
      </c>
      <c r="BL157" s="15" t="s">
        <v>141</v>
      </c>
      <c r="BM157" s="189" t="s">
        <v>1044</v>
      </c>
    </row>
    <row r="158" s="2" customFormat="1" ht="21.75" customHeight="1">
      <c r="A158" s="34"/>
      <c r="B158" s="176"/>
      <c r="C158" s="177" t="s">
        <v>251</v>
      </c>
      <c r="D158" s="177" t="s">
        <v>137</v>
      </c>
      <c r="E158" s="178" t="s">
        <v>696</v>
      </c>
      <c r="F158" s="179" t="s">
        <v>697</v>
      </c>
      <c r="G158" s="180" t="s">
        <v>140</v>
      </c>
      <c r="H158" s="181">
        <v>2.1150000000000002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39</v>
      </c>
      <c r="O158" s="78"/>
      <c r="P158" s="187">
        <f>O158*H158</f>
        <v>0</v>
      </c>
      <c r="Q158" s="187">
        <v>2.2151299999999998</v>
      </c>
      <c r="R158" s="187">
        <f>Q158*H158</f>
        <v>4.6849999499999999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141</v>
      </c>
      <c r="AT158" s="189" t="s">
        <v>137</v>
      </c>
      <c r="AU158" s="189" t="s">
        <v>142</v>
      </c>
      <c r="AY158" s="15" t="s">
        <v>135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142</v>
      </c>
      <c r="BK158" s="190">
        <f>ROUND(I158*H158,2)</f>
        <v>0</v>
      </c>
      <c r="BL158" s="15" t="s">
        <v>141</v>
      </c>
      <c r="BM158" s="189" t="s">
        <v>1045</v>
      </c>
    </row>
    <row r="159" s="12" customFormat="1" ht="22.8" customHeight="1">
      <c r="A159" s="12"/>
      <c r="B159" s="163"/>
      <c r="C159" s="12"/>
      <c r="D159" s="164" t="s">
        <v>72</v>
      </c>
      <c r="E159" s="174" t="s">
        <v>235</v>
      </c>
      <c r="F159" s="174" t="s">
        <v>236</v>
      </c>
      <c r="G159" s="12"/>
      <c r="H159" s="12"/>
      <c r="I159" s="166"/>
      <c r="J159" s="175">
        <f>BK159</f>
        <v>0</v>
      </c>
      <c r="K159" s="12"/>
      <c r="L159" s="163"/>
      <c r="M159" s="168"/>
      <c r="N159" s="169"/>
      <c r="O159" s="169"/>
      <c r="P159" s="170">
        <f>P160</f>
        <v>0</v>
      </c>
      <c r="Q159" s="169"/>
      <c r="R159" s="170">
        <f>R160</f>
        <v>0</v>
      </c>
      <c r="S159" s="169"/>
      <c r="T159" s="171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4" t="s">
        <v>81</v>
      </c>
      <c r="AT159" s="172" t="s">
        <v>72</v>
      </c>
      <c r="AU159" s="172" t="s">
        <v>81</v>
      </c>
      <c r="AY159" s="164" t="s">
        <v>135</v>
      </c>
      <c r="BK159" s="173">
        <f>BK160</f>
        <v>0</v>
      </c>
    </row>
    <row r="160" s="2" customFormat="1" ht="24.15" customHeight="1">
      <c r="A160" s="34"/>
      <c r="B160" s="176"/>
      <c r="C160" s="177" t="s">
        <v>195</v>
      </c>
      <c r="D160" s="177" t="s">
        <v>137</v>
      </c>
      <c r="E160" s="178" t="s">
        <v>1046</v>
      </c>
      <c r="F160" s="179" t="s">
        <v>1047</v>
      </c>
      <c r="G160" s="180" t="s">
        <v>165</v>
      </c>
      <c r="H160" s="181">
        <v>216.31100000000001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39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141</v>
      </c>
      <c r="AT160" s="189" t="s">
        <v>137</v>
      </c>
      <c r="AU160" s="189" t="s">
        <v>142</v>
      </c>
      <c r="AY160" s="15" t="s">
        <v>135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142</v>
      </c>
      <c r="BK160" s="190">
        <f>ROUND(I160*H160,2)</f>
        <v>0</v>
      </c>
      <c r="BL160" s="15" t="s">
        <v>141</v>
      </c>
      <c r="BM160" s="189" t="s">
        <v>1048</v>
      </c>
    </row>
    <row r="161" s="12" customFormat="1" ht="25.92" customHeight="1">
      <c r="A161" s="12"/>
      <c r="B161" s="163"/>
      <c r="C161" s="12"/>
      <c r="D161" s="164" t="s">
        <v>72</v>
      </c>
      <c r="E161" s="165" t="s">
        <v>240</v>
      </c>
      <c r="F161" s="165" t="s">
        <v>241</v>
      </c>
      <c r="G161" s="12"/>
      <c r="H161" s="12"/>
      <c r="I161" s="166"/>
      <c r="J161" s="167">
        <f>BK161</f>
        <v>0</v>
      </c>
      <c r="K161" s="12"/>
      <c r="L161" s="163"/>
      <c r="M161" s="168"/>
      <c r="N161" s="169"/>
      <c r="O161" s="169"/>
      <c r="P161" s="170">
        <f>P162</f>
        <v>0</v>
      </c>
      <c r="Q161" s="169"/>
      <c r="R161" s="170">
        <f>R162</f>
        <v>0.037310000000000003</v>
      </c>
      <c r="S161" s="169"/>
      <c r="T161" s="171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4" t="s">
        <v>142</v>
      </c>
      <c r="AT161" s="172" t="s">
        <v>72</v>
      </c>
      <c r="AU161" s="172" t="s">
        <v>73</v>
      </c>
      <c r="AY161" s="164" t="s">
        <v>135</v>
      </c>
      <c r="BK161" s="173">
        <f>BK162</f>
        <v>0</v>
      </c>
    </row>
    <row r="162" s="12" customFormat="1" ht="22.8" customHeight="1">
      <c r="A162" s="12"/>
      <c r="B162" s="163"/>
      <c r="C162" s="12"/>
      <c r="D162" s="164" t="s">
        <v>72</v>
      </c>
      <c r="E162" s="174" t="s">
        <v>1049</v>
      </c>
      <c r="F162" s="174" t="s">
        <v>1050</v>
      </c>
      <c r="G162" s="12"/>
      <c r="H162" s="12"/>
      <c r="I162" s="166"/>
      <c r="J162" s="175">
        <f>BK162</f>
        <v>0</v>
      </c>
      <c r="K162" s="12"/>
      <c r="L162" s="163"/>
      <c r="M162" s="168"/>
      <c r="N162" s="169"/>
      <c r="O162" s="169"/>
      <c r="P162" s="170">
        <f>SUM(P163:P164)</f>
        <v>0</v>
      </c>
      <c r="Q162" s="169"/>
      <c r="R162" s="170">
        <f>SUM(R163:R164)</f>
        <v>0.037310000000000003</v>
      </c>
      <c r="S162" s="169"/>
      <c r="T162" s="171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4" t="s">
        <v>142</v>
      </c>
      <c r="AT162" s="172" t="s">
        <v>72</v>
      </c>
      <c r="AU162" s="172" t="s">
        <v>81</v>
      </c>
      <c r="AY162" s="164" t="s">
        <v>135</v>
      </c>
      <c r="BK162" s="173">
        <f>SUM(BK163:BK164)</f>
        <v>0</v>
      </c>
    </row>
    <row r="163" s="2" customFormat="1" ht="16.5" customHeight="1">
      <c r="A163" s="34"/>
      <c r="B163" s="176"/>
      <c r="C163" s="177" t="s">
        <v>258</v>
      </c>
      <c r="D163" s="177" t="s">
        <v>137</v>
      </c>
      <c r="E163" s="178" t="s">
        <v>1051</v>
      </c>
      <c r="F163" s="179" t="s">
        <v>1052</v>
      </c>
      <c r="G163" s="180" t="s">
        <v>170</v>
      </c>
      <c r="H163" s="181">
        <v>57.399999999999999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39</v>
      </c>
      <c r="O163" s="78"/>
      <c r="P163" s="187">
        <f>O163*H163</f>
        <v>0</v>
      </c>
      <c r="Q163" s="187">
        <v>0.00040000000000000002</v>
      </c>
      <c r="R163" s="187">
        <f>Q163*H163</f>
        <v>0.022960000000000001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166</v>
      </c>
      <c r="AT163" s="189" t="s">
        <v>137</v>
      </c>
      <c r="AU163" s="189" t="s">
        <v>142</v>
      </c>
      <c r="AY163" s="15" t="s">
        <v>135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142</v>
      </c>
      <c r="BK163" s="190">
        <f>ROUND(I163*H163,2)</f>
        <v>0</v>
      </c>
      <c r="BL163" s="15" t="s">
        <v>166</v>
      </c>
      <c r="BM163" s="189" t="s">
        <v>1053</v>
      </c>
    </row>
    <row r="164" s="2" customFormat="1" ht="16.5" customHeight="1">
      <c r="A164" s="34"/>
      <c r="B164" s="176"/>
      <c r="C164" s="177" t="s">
        <v>199</v>
      </c>
      <c r="D164" s="177" t="s">
        <v>137</v>
      </c>
      <c r="E164" s="178" t="s">
        <v>1054</v>
      </c>
      <c r="F164" s="179" t="s">
        <v>1055</v>
      </c>
      <c r="G164" s="180" t="s">
        <v>170</v>
      </c>
      <c r="H164" s="181">
        <v>57.399999999999999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39</v>
      </c>
      <c r="O164" s="78"/>
      <c r="P164" s="187">
        <f>O164*H164</f>
        <v>0</v>
      </c>
      <c r="Q164" s="187">
        <v>0.00025000000000000001</v>
      </c>
      <c r="R164" s="187">
        <f>Q164*H164</f>
        <v>0.01435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166</v>
      </c>
      <c r="AT164" s="189" t="s">
        <v>137</v>
      </c>
      <c r="AU164" s="189" t="s">
        <v>142</v>
      </c>
      <c r="AY164" s="15" t="s">
        <v>135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142</v>
      </c>
      <c r="BK164" s="190">
        <f>ROUND(I164*H164,2)</f>
        <v>0</v>
      </c>
      <c r="BL164" s="15" t="s">
        <v>166</v>
      </c>
      <c r="BM164" s="189" t="s">
        <v>1056</v>
      </c>
    </row>
    <row r="165" s="12" customFormat="1" ht="25.92" customHeight="1">
      <c r="A165" s="12"/>
      <c r="B165" s="163"/>
      <c r="C165" s="12"/>
      <c r="D165" s="164" t="s">
        <v>72</v>
      </c>
      <c r="E165" s="165" t="s">
        <v>1057</v>
      </c>
      <c r="F165" s="165" t="s">
        <v>1058</v>
      </c>
      <c r="G165" s="12"/>
      <c r="H165" s="12"/>
      <c r="I165" s="166"/>
      <c r="J165" s="167">
        <f>BK165</f>
        <v>0</v>
      </c>
      <c r="K165" s="12"/>
      <c r="L165" s="163"/>
      <c r="M165" s="168"/>
      <c r="N165" s="169"/>
      <c r="O165" s="169"/>
      <c r="P165" s="170">
        <f>P166</f>
        <v>0</v>
      </c>
      <c r="Q165" s="169"/>
      <c r="R165" s="170">
        <f>R166</f>
        <v>0</v>
      </c>
      <c r="S165" s="169"/>
      <c r="T165" s="171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4" t="s">
        <v>141</v>
      </c>
      <c r="AT165" s="172" t="s">
        <v>72</v>
      </c>
      <c r="AU165" s="172" t="s">
        <v>73</v>
      </c>
      <c r="AY165" s="164" t="s">
        <v>135</v>
      </c>
      <c r="BK165" s="173">
        <f>BK166</f>
        <v>0</v>
      </c>
    </row>
    <row r="166" s="12" customFormat="1" ht="22.8" customHeight="1">
      <c r="A166" s="12"/>
      <c r="B166" s="163"/>
      <c r="C166" s="12"/>
      <c r="D166" s="164" t="s">
        <v>72</v>
      </c>
      <c r="E166" s="174" t="s">
        <v>1059</v>
      </c>
      <c r="F166" s="174" t="s">
        <v>1060</v>
      </c>
      <c r="G166" s="12"/>
      <c r="H166" s="12"/>
      <c r="I166" s="166"/>
      <c r="J166" s="175">
        <f>BK166</f>
        <v>0</v>
      </c>
      <c r="K166" s="12"/>
      <c r="L166" s="163"/>
      <c r="M166" s="168"/>
      <c r="N166" s="169"/>
      <c r="O166" s="169"/>
      <c r="P166" s="170">
        <f>SUM(P167:P168)</f>
        <v>0</v>
      </c>
      <c r="Q166" s="169"/>
      <c r="R166" s="170">
        <f>SUM(R167:R168)</f>
        <v>0</v>
      </c>
      <c r="S166" s="169"/>
      <c r="T166" s="171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4" t="s">
        <v>141</v>
      </c>
      <c r="AT166" s="172" t="s">
        <v>72</v>
      </c>
      <c r="AU166" s="172" t="s">
        <v>81</v>
      </c>
      <c r="AY166" s="164" t="s">
        <v>135</v>
      </c>
      <c r="BK166" s="173">
        <f>SUM(BK167:BK168)</f>
        <v>0</v>
      </c>
    </row>
    <row r="167" s="2" customFormat="1" ht="24.15" customHeight="1">
      <c r="A167" s="34"/>
      <c r="B167" s="176"/>
      <c r="C167" s="177" t="s">
        <v>265</v>
      </c>
      <c r="D167" s="177" t="s">
        <v>137</v>
      </c>
      <c r="E167" s="178" t="s">
        <v>1061</v>
      </c>
      <c r="F167" s="179" t="s">
        <v>1062</v>
      </c>
      <c r="G167" s="180" t="s">
        <v>194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39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1063</v>
      </c>
      <c r="AT167" s="189" t="s">
        <v>137</v>
      </c>
      <c r="AU167" s="189" t="s">
        <v>142</v>
      </c>
      <c r="AY167" s="15" t="s">
        <v>135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142</v>
      </c>
      <c r="BK167" s="190">
        <f>ROUND(I167*H167,2)</f>
        <v>0</v>
      </c>
      <c r="BL167" s="15" t="s">
        <v>1063</v>
      </c>
      <c r="BM167" s="189" t="s">
        <v>1064</v>
      </c>
    </row>
    <row r="168" s="2" customFormat="1" ht="49.05" customHeight="1">
      <c r="A168" s="34"/>
      <c r="B168" s="176"/>
      <c r="C168" s="191" t="s">
        <v>203</v>
      </c>
      <c r="D168" s="191" t="s">
        <v>196</v>
      </c>
      <c r="E168" s="192" t="s">
        <v>1065</v>
      </c>
      <c r="F168" s="193" t="s">
        <v>1066</v>
      </c>
      <c r="G168" s="194" t="s">
        <v>194</v>
      </c>
      <c r="H168" s="195">
        <v>1</v>
      </c>
      <c r="I168" s="196"/>
      <c r="J168" s="197">
        <f>ROUND(I168*H168,2)</f>
        <v>0</v>
      </c>
      <c r="K168" s="198"/>
      <c r="L168" s="199"/>
      <c r="M168" s="208" t="s">
        <v>1</v>
      </c>
      <c r="N168" s="209" t="s">
        <v>39</v>
      </c>
      <c r="O168" s="204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1063</v>
      </c>
      <c r="AT168" s="189" t="s">
        <v>196</v>
      </c>
      <c r="AU168" s="189" t="s">
        <v>142</v>
      </c>
      <c r="AY168" s="15" t="s">
        <v>135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142</v>
      </c>
      <c r="BK168" s="190">
        <f>ROUND(I168*H168,2)</f>
        <v>0</v>
      </c>
      <c r="BL168" s="15" t="s">
        <v>1063</v>
      </c>
      <c r="BM168" s="189" t="s">
        <v>1067</v>
      </c>
    </row>
    <row r="169" s="2" customFormat="1" ht="6.96" customHeight="1">
      <c r="A169" s="34"/>
      <c r="B169" s="61"/>
      <c r="C169" s="62"/>
      <c r="D169" s="62"/>
      <c r="E169" s="62"/>
      <c r="F169" s="62"/>
      <c r="G169" s="62"/>
      <c r="H169" s="62"/>
      <c r="I169" s="62"/>
      <c r="J169" s="62"/>
      <c r="K169" s="62"/>
      <c r="L169" s="35"/>
      <c r="M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</row>
  </sheetData>
  <autoFilter ref="C124:K16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="1" customFormat="1" ht="24.96" customHeight="1">
      <c r="B4" s="18"/>
      <c r="D4" s="19" t="s">
        <v>101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22" t="str">
        <f>'Rekapitulácia stavby'!K6</f>
        <v>Výstavba a modernizácia športového arálu Partizán Bardejov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102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1068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15. 1. 2026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33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37</v>
      </c>
      <c r="E33" s="41" t="s">
        <v>38</v>
      </c>
      <c r="F33" s="128">
        <f>ROUND((SUM(BE125:BE175)),  2)</f>
        <v>0</v>
      </c>
      <c r="G33" s="129"/>
      <c r="H33" s="129"/>
      <c r="I33" s="130">
        <v>0.23000000000000001</v>
      </c>
      <c r="J33" s="128">
        <f>ROUND(((SUM(BE125:BE175))*I33),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39</v>
      </c>
      <c r="F34" s="131">
        <f>ROUND((SUM(BF125:BF175)),  2)</f>
        <v>0</v>
      </c>
      <c r="G34" s="34"/>
      <c r="H34" s="34"/>
      <c r="I34" s="132">
        <v>0.23000000000000001</v>
      </c>
      <c r="J34" s="131">
        <f>ROUND(((SUM(BF125:BF175))*I34),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1">
        <f>ROUND((SUM(BG125:BG175)),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1">
        <f>ROUND((SUM(BH125:BH175)),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28">
        <f>ROUND((SUM(BI125:BI175)),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43</v>
      </c>
      <c r="E39" s="82"/>
      <c r="F39" s="82"/>
      <c r="G39" s="135" t="s">
        <v>44</v>
      </c>
      <c r="H39" s="136" t="s">
        <v>45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48</v>
      </c>
      <c r="E61" s="37"/>
      <c r="F61" s="139" t="s">
        <v>49</v>
      </c>
      <c r="G61" s="59" t="s">
        <v>48</v>
      </c>
      <c r="H61" s="37"/>
      <c r="I61" s="37"/>
      <c r="J61" s="140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48</v>
      </c>
      <c r="E76" s="37"/>
      <c r="F76" s="139" t="s">
        <v>49</v>
      </c>
      <c r="G76" s="59" t="s">
        <v>48</v>
      </c>
      <c r="H76" s="37"/>
      <c r="I76" s="37"/>
      <c r="J76" s="140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Výstavba a modernizácia športového arálu Partizán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102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SO-03.3 - Šatne - prezliekarne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Bardejov</v>
      </c>
      <c r="G89" s="34"/>
      <c r="H89" s="34"/>
      <c r="I89" s="28" t="s">
        <v>21</v>
      </c>
      <c r="J89" s="70" t="str">
        <f>IF(J12="","",J12)</f>
        <v>15. 1. 2026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105</v>
      </c>
      <c r="D94" s="133"/>
      <c r="E94" s="133"/>
      <c r="F94" s="133"/>
      <c r="G94" s="133"/>
      <c r="H94" s="133"/>
      <c r="I94" s="133"/>
      <c r="J94" s="142" t="s">
        <v>106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107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108</v>
      </c>
    </row>
    <row r="97" s="9" customFormat="1" ht="24.96" customHeight="1">
      <c r="A97" s="9"/>
      <c r="B97" s="144"/>
      <c r="C97" s="9"/>
      <c r="D97" s="145" t="s">
        <v>1069</v>
      </c>
      <c r="E97" s="146"/>
      <c r="F97" s="146"/>
      <c r="G97" s="146"/>
      <c r="H97" s="146"/>
      <c r="I97" s="146"/>
      <c r="J97" s="147">
        <f>J126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109</v>
      </c>
      <c r="E98" s="146"/>
      <c r="F98" s="146"/>
      <c r="G98" s="146"/>
      <c r="H98" s="146"/>
      <c r="I98" s="146"/>
      <c r="J98" s="147">
        <f>J132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48"/>
      <c r="C99" s="10"/>
      <c r="D99" s="149" t="s">
        <v>110</v>
      </c>
      <c r="E99" s="150"/>
      <c r="F99" s="150"/>
      <c r="G99" s="150"/>
      <c r="H99" s="150"/>
      <c r="I99" s="150"/>
      <c r="J99" s="151">
        <f>J133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111</v>
      </c>
      <c r="E100" s="150"/>
      <c r="F100" s="150"/>
      <c r="G100" s="150"/>
      <c r="H100" s="150"/>
      <c r="I100" s="150"/>
      <c r="J100" s="151">
        <f>J138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113</v>
      </c>
      <c r="E101" s="150"/>
      <c r="F101" s="150"/>
      <c r="G101" s="150"/>
      <c r="H101" s="150"/>
      <c r="I101" s="150"/>
      <c r="J101" s="151">
        <f>J140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322</v>
      </c>
      <c r="E102" s="150"/>
      <c r="F102" s="150"/>
      <c r="G102" s="150"/>
      <c r="H102" s="150"/>
      <c r="I102" s="150"/>
      <c r="J102" s="151">
        <f>J146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114</v>
      </c>
      <c r="E103" s="150"/>
      <c r="F103" s="150"/>
      <c r="G103" s="150"/>
      <c r="H103" s="150"/>
      <c r="I103" s="150"/>
      <c r="J103" s="151">
        <f>J157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118</v>
      </c>
      <c r="E104" s="146"/>
      <c r="F104" s="146"/>
      <c r="G104" s="146"/>
      <c r="H104" s="146"/>
      <c r="I104" s="146"/>
      <c r="J104" s="147">
        <f>J161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300</v>
      </c>
      <c r="E105" s="150"/>
      <c r="F105" s="150"/>
      <c r="G105" s="150"/>
      <c r="H105" s="150"/>
      <c r="I105" s="150"/>
      <c r="J105" s="151">
        <f>J162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121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22" t="str">
        <f>E7</f>
        <v>Výstavba a modernizácia športového arálu Partizán Bardejov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102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SO-03.3 - Šatne - prezliekarne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Bardejov</v>
      </c>
      <c r="G119" s="34"/>
      <c r="H119" s="34"/>
      <c r="I119" s="28" t="s">
        <v>21</v>
      </c>
      <c r="J119" s="70" t="str">
        <f>IF(J12="","",J12)</f>
        <v>15. 1. 2026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 xml:space="preserve"> </v>
      </c>
      <c r="G121" s="34"/>
      <c r="H121" s="34"/>
      <c r="I121" s="28" t="s">
        <v>29</v>
      </c>
      <c r="J121" s="32" t="str">
        <f>E21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31</v>
      </c>
      <c r="J122" s="32" t="str">
        <f>E24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52"/>
      <c r="B124" s="153"/>
      <c r="C124" s="154" t="s">
        <v>122</v>
      </c>
      <c r="D124" s="155" t="s">
        <v>58</v>
      </c>
      <c r="E124" s="155" t="s">
        <v>54</v>
      </c>
      <c r="F124" s="155" t="s">
        <v>55</v>
      </c>
      <c r="G124" s="155" t="s">
        <v>123</v>
      </c>
      <c r="H124" s="155" t="s">
        <v>124</v>
      </c>
      <c r="I124" s="155" t="s">
        <v>125</v>
      </c>
      <c r="J124" s="156" t="s">
        <v>106</v>
      </c>
      <c r="K124" s="157" t="s">
        <v>126</v>
      </c>
      <c r="L124" s="158"/>
      <c r="M124" s="87" t="s">
        <v>1</v>
      </c>
      <c r="N124" s="88" t="s">
        <v>37</v>
      </c>
      <c r="O124" s="88" t="s">
        <v>127</v>
      </c>
      <c r="P124" s="88" t="s">
        <v>128</v>
      </c>
      <c r="Q124" s="88" t="s">
        <v>129</v>
      </c>
      <c r="R124" s="88" t="s">
        <v>130</v>
      </c>
      <c r="S124" s="88" t="s">
        <v>131</v>
      </c>
      <c r="T124" s="89" t="s">
        <v>132</v>
      </c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</row>
    <row r="125" s="2" customFormat="1" ht="22.8" customHeight="1">
      <c r="A125" s="34"/>
      <c r="B125" s="35"/>
      <c r="C125" s="94" t="s">
        <v>107</v>
      </c>
      <c r="D125" s="34"/>
      <c r="E125" s="34"/>
      <c r="F125" s="34"/>
      <c r="G125" s="34"/>
      <c r="H125" s="34"/>
      <c r="I125" s="34"/>
      <c r="J125" s="159">
        <f>BK125</f>
        <v>0</v>
      </c>
      <c r="K125" s="34"/>
      <c r="L125" s="35"/>
      <c r="M125" s="90"/>
      <c r="N125" s="74"/>
      <c r="O125" s="91"/>
      <c r="P125" s="160">
        <f>P126+P132+P161</f>
        <v>0</v>
      </c>
      <c r="Q125" s="91"/>
      <c r="R125" s="160">
        <f>R126+R132+R161</f>
        <v>27.264072500000001</v>
      </c>
      <c r="S125" s="91"/>
      <c r="T125" s="161">
        <f>T126+T132+T161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72</v>
      </c>
      <c r="AU125" s="15" t="s">
        <v>108</v>
      </c>
      <c r="BK125" s="162">
        <f>BK126+BK132+BK161</f>
        <v>0</v>
      </c>
    </row>
    <row r="126" s="12" customFormat="1" ht="25.92" customHeight="1">
      <c r="A126" s="12"/>
      <c r="B126" s="163"/>
      <c r="C126" s="12"/>
      <c r="D126" s="164" t="s">
        <v>72</v>
      </c>
      <c r="E126" s="165" t="s">
        <v>746</v>
      </c>
      <c r="F126" s="165" t="s">
        <v>1070</v>
      </c>
      <c r="G126" s="12"/>
      <c r="H126" s="12"/>
      <c r="I126" s="166"/>
      <c r="J126" s="167">
        <f>BK126</f>
        <v>0</v>
      </c>
      <c r="K126" s="12"/>
      <c r="L126" s="163"/>
      <c r="M126" s="168"/>
      <c r="N126" s="169"/>
      <c r="O126" s="169"/>
      <c r="P126" s="170">
        <f>SUM(P127:P131)</f>
        <v>0</v>
      </c>
      <c r="Q126" s="169"/>
      <c r="R126" s="170">
        <f>SUM(R127:R131)</f>
        <v>0</v>
      </c>
      <c r="S126" s="169"/>
      <c r="T126" s="171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81</v>
      </c>
      <c r="AT126" s="172" t="s">
        <v>72</v>
      </c>
      <c r="AU126" s="172" t="s">
        <v>73</v>
      </c>
      <c r="AY126" s="164" t="s">
        <v>135</v>
      </c>
      <c r="BK126" s="173">
        <f>SUM(BK127:BK131)</f>
        <v>0</v>
      </c>
    </row>
    <row r="127" s="2" customFormat="1" ht="21.75" customHeight="1">
      <c r="A127" s="34"/>
      <c r="B127" s="176"/>
      <c r="C127" s="177" t="s">
        <v>81</v>
      </c>
      <c r="D127" s="177" t="s">
        <v>137</v>
      </c>
      <c r="E127" s="178" t="s">
        <v>1071</v>
      </c>
      <c r="F127" s="179" t="s">
        <v>1072</v>
      </c>
      <c r="G127" s="180" t="s">
        <v>194</v>
      </c>
      <c r="H127" s="181">
        <v>2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39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141</v>
      </c>
      <c r="AT127" s="189" t="s">
        <v>137</v>
      </c>
      <c r="AU127" s="189" t="s">
        <v>81</v>
      </c>
      <c r="AY127" s="15" t="s">
        <v>135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142</v>
      </c>
      <c r="BK127" s="190">
        <f>ROUND(I127*H127,2)</f>
        <v>0</v>
      </c>
      <c r="BL127" s="15" t="s">
        <v>141</v>
      </c>
      <c r="BM127" s="189" t="s">
        <v>1073</v>
      </c>
    </row>
    <row r="128" s="2" customFormat="1" ht="21.75" customHeight="1">
      <c r="A128" s="34"/>
      <c r="B128" s="176"/>
      <c r="C128" s="177" t="s">
        <v>142</v>
      </c>
      <c r="D128" s="177" t="s">
        <v>137</v>
      </c>
      <c r="E128" s="178" t="s">
        <v>1074</v>
      </c>
      <c r="F128" s="179" t="s">
        <v>1072</v>
      </c>
      <c r="G128" s="180" t="s">
        <v>225</v>
      </c>
      <c r="H128" s="181">
        <v>20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39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141</v>
      </c>
      <c r="AT128" s="189" t="s">
        <v>137</v>
      </c>
      <c r="AU128" s="189" t="s">
        <v>81</v>
      </c>
      <c r="AY128" s="15" t="s">
        <v>135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142</v>
      </c>
      <c r="BK128" s="190">
        <f>ROUND(I128*H128,2)</f>
        <v>0</v>
      </c>
      <c r="BL128" s="15" t="s">
        <v>141</v>
      </c>
      <c r="BM128" s="189" t="s">
        <v>1075</v>
      </c>
    </row>
    <row r="129" s="2" customFormat="1" ht="16.5" customHeight="1">
      <c r="A129" s="34"/>
      <c r="B129" s="176"/>
      <c r="C129" s="177" t="s">
        <v>145</v>
      </c>
      <c r="D129" s="177" t="s">
        <v>137</v>
      </c>
      <c r="E129" s="178" t="s">
        <v>1076</v>
      </c>
      <c r="F129" s="179" t="s">
        <v>1077</v>
      </c>
      <c r="G129" s="180" t="s">
        <v>194</v>
      </c>
      <c r="H129" s="181">
        <v>2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39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141</v>
      </c>
      <c r="AT129" s="189" t="s">
        <v>137</v>
      </c>
      <c r="AU129" s="189" t="s">
        <v>81</v>
      </c>
      <c r="AY129" s="15" t="s">
        <v>135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142</v>
      </c>
      <c r="BK129" s="190">
        <f>ROUND(I129*H129,2)</f>
        <v>0</v>
      </c>
      <c r="BL129" s="15" t="s">
        <v>141</v>
      </c>
      <c r="BM129" s="189" t="s">
        <v>1078</v>
      </c>
    </row>
    <row r="130" s="2" customFormat="1" ht="24.15" customHeight="1">
      <c r="A130" s="34"/>
      <c r="B130" s="176"/>
      <c r="C130" s="177" t="s">
        <v>141</v>
      </c>
      <c r="D130" s="177" t="s">
        <v>137</v>
      </c>
      <c r="E130" s="178" t="s">
        <v>1079</v>
      </c>
      <c r="F130" s="179" t="s">
        <v>1080</v>
      </c>
      <c r="G130" s="180" t="s">
        <v>194</v>
      </c>
      <c r="H130" s="181">
        <v>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39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141</v>
      </c>
      <c r="AT130" s="189" t="s">
        <v>137</v>
      </c>
      <c r="AU130" s="189" t="s">
        <v>81</v>
      </c>
      <c r="AY130" s="15" t="s">
        <v>135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142</v>
      </c>
      <c r="BK130" s="190">
        <f>ROUND(I130*H130,2)</f>
        <v>0</v>
      </c>
      <c r="BL130" s="15" t="s">
        <v>141</v>
      </c>
      <c r="BM130" s="189" t="s">
        <v>1081</v>
      </c>
    </row>
    <row r="131" s="2" customFormat="1" ht="33" customHeight="1">
      <c r="A131" s="34"/>
      <c r="B131" s="176"/>
      <c r="C131" s="177" t="s">
        <v>152</v>
      </c>
      <c r="D131" s="177" t="s">
        <v>137</v>
      </c>
      <c r="E131" s="178" t="s">
        <v>1082</v>
      </c>
      <c r="F131" s="179" t="s">
        <v>1083</v>
      </c>
      <c r="G131" s="180" t="s">
        <v>472</v>
      </c>
      <c r="H131" s="181">
        <v>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39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141</v>
      </c>
      <c r="AT131" s="189" t="s">
        <v>137</v>
      </c>
      <c r="AU131" s="189" t="s">
        <v>81</v>
      </c>
      <c r="AY131" s="15" t="s">
        <v>135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142</v>
      </c>
      <c r="BK131" s="190">
        <f>ROUND(I131*H131,2)</f>
        <v>0</v>
      </c>
      <c r="BL131" s="15" t="s">
        <v>141</v>
      </c>
      <c r="BM131" s="189" t="s">
        <v>1084</v>
      </c>
    </row>
    <row r="132" s="12" customFormat="1" ht="25.92" customHeight="1">
      <c r="A132" s="12"/>
      <c r="B132" s="163"/>
      <c r="C132" s="12"/>
      <c r="D132" s="164" t="s">
        <v>72</v>
      </c>
      <c r="E132" s="165" t="s">
        <v>133</v>
      </c>
      <c r="F132" s="165" t="s">
        <v>134</v>
      </c>
      <c r="G132" s="12"/>
      <c r="H132" s="12"/>
      <c r="I132" s="166"/>
      <c r="J132" s="167">
        <f>BK132</f>
        <v>0</v>
      </c>
      <c r="K132" s="12"/>
      <c r="L132" s="163"/>
      <c r="M132" s="168"/>
      <c r="N132" s="169"/>
      <c r="O132" s="169"/>
      <c r="P132" s="170">
        <f>P133+P138+P140+P146+P157</f>
        <v>0</v>
      </c>
      <c r="Q132" s="169"/>
      <c r="R132" s="170">
        <f>R133+R138+R140+R146+R157</f>
        <v>27.257772500000002</v>
      </c>
      <c r="S132" s="169"/>
      <c r="T132" s="171">
        <f>T133+T138+T140+T146+T157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81</v>
      </c>
      <c r="AT132" s="172" t="s">
        <v>72</v>
      </c>
      <c r="AU132" s="172" t="s">
        <v>73</v>
      </c>
      <c r="AY132" s="164" t="s">
        <v>135</v>
      </c>
      <c r="BK132" s="173">
        <f>BK133+BK138+BK140+BK146+BK157</f>
        <v>0</v>
      </c>
    </row>
    <row r="133" s="12" customFormat="1" ht="22.8" customHeight="1">
      <c r="A133" s="12"/>
      <c r="B133" s="163"/>
      <c r="C133" s="12"/>
      <c r="D133" s="164" t="s">
        <v>72</v>
      </c>
      <c r="E133" s="174" t="s">
        <v>81</v>
      </c>
      <c r="F133" s="174" t="s">
        <v>136</v>
      </c>
      <c r="G133" s="12"/>
      <c r="H133" s="12"/>
      <c r="I133" s="166"/>
      <c r="J133" s="175">
        <f>BK133</f>
        <v>0</v>
      </c>
      <c r="K133" s="12"/>
      <c r="L133" s="163"/>
      <c r="M133" s="168"/>
      <c r="N133" s="169"/>
      <c r="O133" s="169"/>
      <c r="P133" s="170">
        <f>SUM(P134:P137)</f>
        <v>0</v>
      </c>
      <c r="Q133" s="169"/>
      <c r="R133" s="170">
        <f>SUM(R134:R137)</f>
        <v>0</v>
      </c>
      <c r="S133" s="169"/>
      <c r="T133" s="171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81</v>
      </c>
      <c r="AT133" s="172" t="s">
        <v>72</v>
      </c>
      <c r="AU133" s="172" t="s">
        <v>81</v>
      </c>
      <c r="AY133" s="164" t="s">
        <v>135</v>
      </c>
      <c r="BK133" s="173">
        <f>SUM(BK134:BK137)</f>
        <v>0</v>
      </c>
    </row>
    <row r="134" s="2" customFormat="1" ht="33" customHeight="1">
      <c r="A134" s="34"/>
      <c r="B134" s="176"/>
      <c r="C134" s="177" t="s">
        <v>148</v>
      </c>
      <c r="D134" s="177" t="s">
        <v>137</v>
      </c>
      <c r="E134" s="178" t="s">
        <v>1085</v>
      </c>
      <c r="F134" s="179" t="s">
        <v>1086</v>
      </c>
      <c r="G134" s="180" t="s">
        <v>140</v>
      </c>
      <c r="H134" s="181">
        <v>18.975000000000001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39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141</v>
      </c>
      <c r="AT134" s="189" t="s">
        <v>137</v>
      </c>
      <c r="AU134" s="189" t="s">
        <v>142</v>
      </c>
      <c r="AY134" s="15" t="s">
        <v>135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142</v>
      </c>
      <c r="BK134" s="190">
        <f>ROUND(I134*H134,2)</f>
        <v>0</v>
      </c>
      <c r="BL134" s="15" t="s">
        <v>141</v>
      </c>
      <c r="BM134" s="189" t="s">
        <v>1087</v>
      </c>
    </row>
    <row r="135" s="2" customFormat="1" ht="24.15" customHeight="1">
      <c r="A135" s="34"/>
      <c r="B135" s="176"/>
      <c r="C135" s="177" t="s">
        <v>159</v>
      </c>
      <c r="D135" s="177" t="s">
        <v>137</v>
      </c>
      <c r="E135" s="178" t="s">
        <v>325</v>
      </c>
      <c r="F135" s="179" t="s">
        <v>326</v>
      </c>
      <c r="G135" s="180" t="s">
        <v>140</v>
      </c>
      <c r="H135" s="181">
        <v>13.5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39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141</v>
      </c>
      <c r="AT135" s="189" t="s">
        <v>137</v>
      </c>
      <c r="AU135" s="189" t="s">
        <v>142</v>
      </c>
      <c r="AY135" s="15" t="s">
        <v>135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142</v>
      </c>
      <c r="BK135" s="190">
        <f>ROUND(I135*H135,2)</f>
        <v>0</v>
      </c>
      <c r="BL135" s="15" t="s">
        <v>141</v>
      </c>
      <c r="BM135" s="189" t="s">
        <v>1088</v>
      </c>
    </row>
    <row r="136" s="2" customFormat="1" ht="21.75" customHeight="1">
      <c r="A136" s="34"/>
      <c r="B136" s="176"/>
      <c r="C136" s="177" t="s">
        <v>151</v>
      </c>
      <c r="D136" s="177" t="s">
        <v>137</v>
      </c>
      <c r="E136" s="178" t="s">
        <v>1089</v>
      </c>
      <c r="F136" s="179" t="s">
        <v>1090</v>
      </c>
      <c r="G136" s="180" t="s">
        <v>140</v>
      </c>
      <c r="H136" s="181">
        <v>24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39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141</v>
      </c>
      <c r="AT136" s="189" t="s">
        <v>137</v>
      </c>
      <c r="AU136" s="189" t="s">
        <v>142</v>
      </c>
      <c r="AY136" s="15" t="s">
        <v>135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142</v>
      </c>
      <c r="BK136" s="190">
        <f>ROUND(I136*H136,2)</f>
        <v>0</v>
      </c>
      <c r="BL136" s="15" t="s">
        <v>141</v>
      </c>
      <c r="BM136" s="189" t="s">
        <v>1091</v>
      </c>
    </row>
    <row r="137" s="2" customFormat="1" ht="24.15" customHeight="1">
      <c r="A137" s="34"/>
      <c r="B137" s="176"/>
      <c r="C137" s="177" t="s">
        <v>167</v>
      </c>
      <c r="D137" s="177" t="s">
        <v>137</v>
      </c>
      <c r="E137" s="178" t="s">
        <v>1092</v>
      </c>
      <c r="F137" s="179" t="s">
        <v>1093</v>
      </c>
      <c r="G137" s="180" t="s">
        <v>140</v>
      </c>
      <c r="H137" s="181">
        <v>12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39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141</v>
      </c>
      <c r="AT137" s="189" t="s">
        <v>137</v>
      </c>
      <c r="AU137" s="189" t="s">
        <v>142</v>
      </c>
      <c r="AY137" s="15" t="s">
        <v>135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142</v>
      </c>
      <c r="BK137" s="190">
        <f>ROUND(I137*H137,2)</f>
        <v>0</v>
      </c>
      <c r="BL137" s="15" t="s">
        <v>141</v>
      </c>
      <c r="BM137" s="189" t="s">
        <v>1094</v>
      </c>
    </row>
    <row r="138" s="12" customFormat="1" ht="22.8" customHeight="1">
      <c r="A138" s="12"/>
      <c r="B138" s="163"/>
      <c r="C138" s="12"/>
      <c r="D138" s="164" t="s">
        <v>72</v>
      </c>
      <c r="E138" s="174" t="s">
        <v>142</v>
      </c>
      <c r="F138" s="174" t="s">
        <v>172</v>
      </c>
      <c r="G138" s="12"/>
      <c r="H138" s="12"/>
      <c r="I138" s="166"/>
      <c r="J138" s="175">
        <f>BK138</f>
        <v>0</v>
      </c>
      <c r="K138" s="12"/>
      <c r="L138" s="163"/>
      <c r="M138" s="168"/>
      <c r="N138" s="169"/>
      <c r="O138" s="169"/>
      <c r="P138" s="170">
        <f>P139</f>
        <v>0</v>
      </c>
      <c r="Q138" s="169"/>
      <c r="R138" s="170">
        <f>R139</f>
        <v>2.18217375</v>
      </c>
      <c r="S138" s="169"/>
      <c r="T138" s="171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4" t="s">
        <v>81</v>
      </c>
      <c r="AT138" s="172" t="s">
        <v>72</v>
      </c>
      <c r="AU138" s="172" t="s">
        <v>81</v>
      </c>
      <c r="AY138" s="164" t="s">
        <v>135</v>
      </c>
      <c r="BK138" s="173">
        <f>BK139</f>
        <v>0</v>
      </c>
    </row>
    <row r="139" s="2" customFormat="1" ht="21.75" customHeight="1">
      <c r="A139" s="34"/>
      <c r="B139" s="176"/>
      <c r="C139" s="177" t="s">
        <v>155</v>
      </c>
      <c r="D139" s="177" t="s">
        <v>137</v>
      </c>
      <c r="E139" s="178" t="s">
        <v>371</v>
      </c>
      <c r="F139" s="179" t="s">
        <v>1095</v>
      </c>
      <c r="G139" s="180" t="s">
        <v>140</v>
      </c>
      <c r="H139" s="181">
        <v>1.125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39</v>
      </c>
      <c r="O139" s="78"/>
      <c r="P139" s="187">
        <f>O139*H139</f>
        <v>0</v>
      </c>
      <c r="Q139" s="187">
        <v>1.9397100000000001</v>
      </c>
      <c r="R139" s="187">
        <f>Q139*H139</f>
        <v>2.18217375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141</v>
      </c>
      <c r="AT139" s="189" t="s">
        <v>137</v>
      </c>
      <c r="AU139" s="189" t="s">
        <v>142</v>
      </c>
      <c r="AY139" s="15" t="s">
        <v>135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142</v>
      </c>
      <c r="BK139" s="190">
        <f>ROUND(I139*H139,2)</f>
        <v>0</v>
      </c>
      <c r="BL139" s="15" t="s">
        <v>141</v>
      </c>
      <c r="BM139" s="189" t="s">
        <v>1096</v>
      </c>
    </row>
    <row r="140" s="12" customFormat="1" ht="22.8" customHeight="1">
      <c r="A140" s="12"/>
      <c r="B140" s="163"/>
      <c r="C140" s="12"/>
      <c r="D140" s="164" t="s">
        <v>72</v>
      </c>
      <c r="E140" s="174" t="s">
        <v>152</v>
      </c>
      <c r="F140" s="174" t="s">
        <v>207</v>
      </c>
      <c r="G140" s="12"/>
      <c r="H140" s="12"/>
      <c r="I140" s="166"/>
      <c r="J140" s="175">
        <f>BK140</f>
        <v>0</v>
      </c>
      <c r="K140" s="12"/>
      <c r="L140" s="163"/>
      <c r="M140" s="168"/>
      <c r="N140" s="169"/>
      <c r="O140" s="169"/>
      <c r="P140" s="170">
        <f>SUM(P141:P145)</f>
        <v>0</v>
      </c>
      <c r="Q140" s="169"/>
      <c r="R140" s="170">
        <f>SUM(R141:R145)</f>
        <v>13.376324999999998</v>
      </c>
      <c r="S140" s="169"/>
      <c r="T140" s="171">
        <f>SUM(T141:T145)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81</v>
      </c>
      <c r="AT140" s="172" t="s">
        <v>72</v>
      </c>
      <c r="AU140" s="172" t="s">
        <v>81</v>
      </c>
      <c r="AY140" s="164" t="s">
        <v>135</v>
      </c>
      <c r="BK140" s="173">
        <f>SUM(BK141:BK145)</f>
        <v>0</v>
      </c>
    </row>
    <row r="141" s="2" customFormat="1" ht="33" customHeight="1">
      <c r="A141" s="34"/>
      <c r="B141" s="176"/>
      <c r="C141" s="177" t="s">
        <v>176</v>
      </c>
      <c r="D141" s="177" t="s">
        <v>137</v>
      </c>
      <c r="E141" s="178" t="s">
        <v>209</v>
      </c>
      <c r="F141" s="179" t="s">
        <v>210</v>
      </c>
      <c r="G141" s="180" t="s">
        <v>170</v>
      </c>
      <c r="H141" s="181">
        <v>16.875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39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141</v>
      </c>
      <c r="AT141" s="189" t="s">
        <v>137</v>
      </c>
      <c r="AU141" s="189" t="s">
        <v>142</v>
      </c>
      <c r="AY141" s="15" t="s">
        <v>135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142</v>
      </c>
      <c r="BK141" s="190">
        <f>ROUND(I141*H141,2)</f>
        <v>0</v>
      </c>
      <c r="BL141" s="15" t="s">
        <v>141</v>
      </c>
      <c r="BM141" s="189" t="s">
        <v>1097</v>
      </c>
    </row>
    <row r="142" s="2" customFormat="1" ht="16.5" customHeight="1">
      <c r="A142" s="34"/>
      <c r="B142" s="176"/>
      <c r="C142" s="191" t="s">
        <v>158</v>
      </c>
      <c r="D142" s="191" t="s">
        <v>196</v>
      </c>
      <c r="E142" s="192" t="s">
        <v>1098</v>
      </c>
      <c r="F142" s="193" t="s">
        <v>1027</v>
      </c>
      <c r="G142" s="194" t="s">
        <v>165</v>
      </c>
      <c r="H142" s="195">
        <v>2.7839999999999998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39</v>
      </c>
      <c r="O142" s="78"/>
      <c r="P142" s="187">
        <f>O142*H142</f>
        <v>0</v>
      </c>
      <c r="Q142" s="187">
        <v>1</v>
      </c>
      <c r="R142" s="187">
        <f>Q142*H142</f>
        <v>2.7839999999999998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151</v>
      </c>
      <c r="AT142" s="189" t="s">
        <v>196</v>
      </c>
      <c r="AU142" s="189" t="s">
        <v>142</v>
      </c>
      <c r="AY142" s="15" t="s">
        <v>135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142</v>
      </c>
      <c r="BK142" s="190">
        <f>ROUND(I142*H142,2)</f>
        <v>0</v>
      </c>
      <c r="BL142" s="15" t="s">
        <v>141</v>
      </c>
      <c r="BM142" s="189" t="s">
        <v>1099</v>
      </c>
    </row>
    <row r="143" s="2" customFormat="1" ht="24.15" customHeight="1">
      <c r="A143" s="34"/>
      <c r="B143" s="176"/>
      <c r="C143" s="177" t="s">
        <v>183</v>
      </c>
      <c r="D143" s="177" t="s">
        <v>137</v>
      </c>
      <c r="E143" s="178" t="s">
        <v>684</v>
      </c>
      <c r="F143" s="179" t="s">
        <v>685</v>
      </c>
      <c r="G143" s="180" t="s">
        <v>170</v>
      </c>
      <c r="H143" s="181">
        <v>11.25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39</v>
      </c>
      <c r="O143" s="78"/>
      <c r="P143" s="187">
        <f>O143*H143</f>
        <v>0</v>
      </c>
      <c r="Q143" s="187">
        <v>0.092499999999999999</v>
      </c>
      <c r="R143" s="187">
        <f>Q143*H143</f>
        <v>1.0406249999999999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141</v>
      </c>
      <c r="AT143" s="189" t="s">
        <v>137</v>
      </c>
      <c r="AU143" s="189" t="s">
        <v>142</v>
      </c>
      <c r="AY143" s="15" t="s">
        <v>135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142</v>
      </c>
      <c r="BK143" s="190">
        <f>ROUND(I143*H143,2)</f>
        <v>0</v>
      </c>
      <c r="BL143" s="15" t="s">
        <v>141</v>
      </c>
      <c r="BM143" s="189" t="s">
        <v>1100</v>
      </c>
    </row>
    <row r="144" s="2" customFormat="1" ht="24.15" customHeight="1">
      <c r="A144" s="34"/>
      <c r="B144" s="176"/>
      <c r="C144" s="191" t="s">
        <v>162</v>
      </c>
      <c r="D144" s="191" t="s">
        <v>196</v>
      </c>
      <c r="E144" s="192" t="s">
        <v>687</v>
      </c>
      <c r="F144" s="193" t="s">
        <v>688</v>
      </c>
      <c r="G144" s="194" t="s">
        <v>170</v>
      </c>
      <c r="H144" s="195">
        <v>11.475</v>
      </c>
      <c r="I144" s="196"/>
      <c r="J144" s="197">
        <f>ROUND(I144*H144,2)</f>
        <v>0</v>
      </c>
      <c r="K144" s="198"/>
      <c r="L144" s="199"/>
      <c r="M144" s="200" t="s">
        <v>1</v>
      </c>
      <c r="N144" s="201" t="s">
        <v>39</v>
      </c>
      <c r="O144" s="78"/>
      <c r="P144" s="187">
        <f>O144*H144</f>
        <v>0</v>
      </c>
      <c r="Q144" s="187">
        <v>0.13</v>
      </c>
      <c r="R144" s="187">
        <f>Q144*H144</f>
        <v>1.4917499999999999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151</v>
      </c>
      <c r="AT144" s="189" t="s">
        <v>196</v>
      </c>
      <c r="AU144" s="189" t="s">
        <v>142</v>
      </c>
      <c r="AY144" s="15" t="s">
        <v>135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142</v>
      </c>
      <c r="BK144" s="190">
        <f>ROUND(I144*H144,2)</f>
        <v>0</v>
      </c>
      <c r="BL144" s="15" t="s">
        <v>141</v>
      </c>
      <c r="BM144" s="189" t="s">
        <v>1101</v>
      </c>
    </row>
    <row r="145" s="2" customFormat="1" ht="33" customHeight="1">
      <c r="A145" s="34"/>
      <c r="B145" s="176"/>
      <c r="C145" s="177" t="s">
        <v>191</v>
      </c>
      <c r="D145" s="177" t="s">
        <v>137</v>
      </c>
      <c r="E145" s="178" t="s">
        <v>1102</v>
      </c>
      <c r="F145" s="179" t="s">
        <v>691</v>
      </c>
      <c r="G145" s="180" t="s">
        <v>170</v>
      </c>
      <c r="H145" s="181">
        <v>11.25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39</v>
      </c>
      <c r="O145" s="78"/>
      <c r="P145" s="187">
        <f>O145*H145</f>
        <v>0</v>
      </c>
      <c r="Q145" s="187">
        <v>0.71643999999999997</v>
      </c>
      <c r="R145" s="187">
        <f>Q145*H145</f>
        <v>8.0599499999999988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141</v>
      </c>
      <c r="AT145" s="189" t="s">
        <v>137</v>
      </c>
      <c r="AU145" s="189" t="s">
        <v>142</v>
      </c>
      <c r="AY145" s="15" t="s">
        <v>135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142</v>
      </c>
      <c r="BK145" s="190">
        <f>ROUND(I145*H145,2)</f>
        <v>0</v>
      </c>
      <c r="BL145" s="15" t="s">
        <v>141</v>
      </c>
      <c r="BM145" s="189" t="s">
        <v>1103</v>
      </c>
    </row>
    <row r="146" s="12" customFormat="1" ht="22.8" customHeight="1">
      <c r="A146" s="12"/>
      <c r="B146" s="163"/>
      <c r="C146" s="12"/>
      <c r="D146" s="164" t="s">
        <v>72</v>
      </c>
      <c r="E146" s="174" t="s">
        <v>151</v>
      </c>
      <c r="F146" s="174" t="s">
        <v>441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SUM(P147:P156)</f>
        <v>0</v>
      </c>
      <c r="Q146" s="169"/>
      <c r="R146" s="170">
        <f>SUM(R147:R156)</f>
        <v>4.2232099999999999</v>
      </c>
      <c r="S146" s="169"/>
      <c r="T146" s="171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81</v>
      </c>
      <c r="AT146" s="172" t="s">
        <v>72</v>
      </c>
      <c r="AU146" s="172" t="s">
        <v>81</v>
      </c>
      <c r="AY146" s="164" t="s">
        <v>135</v>
      </c>
      <c r="BK146" s="173">
        <f>SUM(BK147:BK156)</f>
        <v>0</v>
      </c>
    </row>
    <row r="147" s="2" customFormat="1" ht="16.5" customHeight="1">
      <c r="A147" s="34"/>
      <c r="B147" s="176"/>
      <c r="C147" s="177" t="s">
        <v>166</v>
      </c>
      <c r="D147" s="177" t="s">
        <v>137</v>
      </c>
      <c r="E147" s="178" t="s">
        <v>1104</v>
      </c>
      <c r="F147" s="179" t="s">
        <v>1105</v>
      </c>
      <c r="G147" s="180" t="s">
        <v>472</v>
      </c>
      <c r="H147" s="181">
        <v>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39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141</v>
      </c>
      <c r="AT147" s="189" t="s">
        <v>137</v>
      </c>
      <c r="AU147" s="189" t="s">
        <v>142</v>
      </c>
      <c r="AY147" s="15" t="s">
        <v>135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142</v>
      </c>
      <c r="BK147" s="190">
        <f>ROUND(I147*H147,2)</f>
        <v>0</v>
      </c>
      <c r="BL147" s="15" t="s">
        <v>141</v>
      </c>
      <c r="BM147" s="189" t="s">
        <v>1106</v>
      </c>
    </row>
    <row r="148" s="2" customFormat="1" ht="16.5" customHeight="1">
      <c r="A148" s="34"/>
      <c r="B148" s="176"/>
      <c r="C148" s="177" t="s">
        <v>200</v>
      </c>
      <c r="D148" s="177" t="s">
        <v>137</v>
      </c>
      <c r="E148" s="178" t="s">
        <v>1107</v>
      </c>
      <c r="F148" s="179" t="s">
        <v>1108</v>
      </c>
      <c r="G148" s="180" t="s">
        <v>472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39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141</v>
      </c>
      <c r="AT148" s="189" t="s">
        <v>137</v>
      </c>
      <c r="AU148" s="189" t="s">
        <v>142</v>
      </c>
      <c r="AY148" s="15" t="s">
        <v>135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142</v>
      </c>
      <c r="BK148" s="190">
        <f>ROUND(I148*H148,2)</f>
        <v>0</v>
      </c>
      <c r="BL148" s="15" t="s">
        <v>141</v>
      </c>
      <c r="BM148" s="189" t="s">
        <v>1109</v>
      </c>
    </row>
    <row r="149" s="2" customFormat="1" ht="21.75" customHeight="1">
      <c r="A149" s="34"/>
      <c r="B149" s="176"/>
      <c r="C149" s="177" t="s">
        <v>171</v>
      </c>
      <c r="D149" s="177" t="s">
        <v>137</v>
      </c>
      <c r="E149" s="178" t="s">
        <v>1110</v>
      </c>
      <c r="F149" s="179" t="s">
        <v>1111</v>
      </c>
      <c r="G149" s="180" t="s">
        <v>140</v>
      </c>
      <c r="H149" s="181">
        <v>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39</v>
      </c>
      <c r="O149" s="78"/>
      <c r="P149" s="187">
        <f>O149*H149</f>
        <v>0</v>
      </c>
      <c r="Q149" s="187">
        <v>1.6171899999999999</v>
      </c>
      <c r="R149" s="187">
        <f>Q149*H149</f>
        <v>1.6171899999999999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141</v>
      </c>
      <c r="AT149" s="189" t="s">
        <v>137</v>
      </c>
      <c r="AU149" s="189" t="s">
        <v>142</v>
      </c>
      <c r="AY149" s="15" t="s">
        <v>135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142</v>
      </c>
      <c r="BK149" s="190">
        <f>ROUND(I149*H149,2)</f>
        <v>0</v>
      </c>
      <c r="BL149" s="15" t="s">
        <v>141</v>
      </c>
      <c r="BM149" s="189" t="s">
        <v>1112</v>
      </c>
    </row>
    <row r="150" s="2" customFormat="1" ht="37.8" customHeight="1">
      <c r="A150" s="34"/>
      <c r="B150" s="176"/>
      <c r="C150" s="191" t="s">
        <v>208</v>
      </c>
      <c r="D150" s="191" t="s">
        <v>196</v>
      </c>
      <c r="E150" s="192" t="s">
        <v>1113</v>
      </c>
      <c r="F150" s="193" t="s">
        <v>1114</v>
      </c>
      <c r="G150" s="194" t="s">
        <v>194</v>
      </c>
      <c r="H150" s="195">
        <v>1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39</v>
      </c>
      <c r="O150" s="78"/>
      <c r="P150" s="187">
        <f>O150*H150</f>
        <v>0</v>
      </c>
      <c r="Q150" s="187">
        <v>0.27700000000000002</v>
      </c>
      <c r="R150" s="187">
        <f>Q150*H150</f>
        <v>0.27700000000000002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151</v>
      </c>
      <c r="AT150" s="189" t="s">
        <v>196</v>
      </c>
      <c r="AU150" s="189" t="s">
        <v>142</v>
      </c>
      <c r="AY150" s="15" t="s">
        <v>135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142</v>
      </c>
      <c r="BK150" s="190">
        <f>ROUND(I150*H150,2)</f>
        <v>0</v>
      </c>
      <c r="BL150" s="15" t="s">
        <v>141</v>
      </c>
      <c r="BM150" s="189" t="s">
        <v>1115</v>
      </c>
    </row>
    <row r="151" s="2" customFormat="1" ht="16.5" customHeight="1">
      <c r="A151" s="34"/>
      <c r="B151" s="176"/>
      <c r="C151" s="177" t="s">
        <v>175</v>
      </c>
      <c r="D151" s="177" t="s">
        <v>137</v>
      </c>
      <c r="E151" s="178" t="s">
        <v>1116</v>
      </c>
      <c r="F151" s="179" t="s">
        <v>1117</v>
      </c>
      <c r="G151" s="180" t="s">
        <v>194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39</v>
      </c>
      <c r="O151" s="78"/>
      <c r="P151" s="187">
        <f>O151*H151</f>
        <v>0</v>
      </c>
      <c r="Q151" s="187">
        <v>0.0058599999999999998</v>
      </c>
      <c r="R151" s="187">
        <f>Q151*H151</f>
        <v>0.0058599999999999998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141</v>
      </c>
      <c r="AT151" s="189" t="s">
        <v>137</v>
      </c>
      <c r="AU151" s="189" t="s">
        <v>142</v>
      </c>
      <c r="AY151" s="15" t="s">
        <v>135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142</v>
      </c>
      <c r="BK151" s="190">
        <f>ROUND(I151*H151,2)</f>
        <v>0</v>
      </c>
      <c r="BL151" s="15" t="s">
        <v>141</v>
      </c>
      <c r="BM151" s="189" t="s">
        <v>1118</v>
      </c>
    </row>
    <row r="152" s="2" customFormat="1" ht="16.5" customHeight="1">
      <c r="A152" s="34"/>
      <c r="B152" s="176"/>
      <c r="C152" s="191" t="s">
        <v>215</v>
      </c>
      <c r="D152" s="191" t="s">
        <v>196</v>
      </c>
      <c r="E152" s="192" t="s">
        <v>1119</v>
      </c>
      <c r="F152" s="193" t="s">
        <v>1120</v>
      </c>
      <c r="G152" s="194" t="s">
        <v>194</v>
      </c>
      <c r="H152" s="195">
        <v>1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39</v>
      </c>
      <c r="O152" s="78"/>
      <c r="P152" s="187">
        <f>O152*H152</f>
        <v>0</v>
      </c>
      <c r="Q152" s="187">
        <v>1.3500000000000001</v>
      </c>
      <c r="R152" s="187">
        <f>Q152*H152</f>
        <v>1.3500000000000001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151</v>
      </c>
      <c r="AT152" s="189" t="s">
        <v>196</v>
      </c>
      <c r="AU152" s="189" t="s">
        <v>142</v>
      </c>
      <c r="AY152" s="15" t="s">
        <v>135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142</v>
      </c>
      <c r="BK152" s="190">
        <f>ROUND(I152*H152,2)</f>
        <v>0</v>
      </c>
      <c r="BL152" s="15" t="s">
        <v>141</v>
      </c>
      <c r="BM152" s="189" t="s">
        <v>1121</v>
      </c>
    </row>
    <row r="153" s="2" customFormat="1" ht="16.5" customHeight="1">
      <c r="A153" s="34"/>
      <c r="B153" s="176"/>
      <c r="C153" s="177" t="s">
        <v>179</v>
      </c>
      <c r="D153" s="177" t="s">
        <v>137</v>
      </c>
      <c r="E153" s="178" t="s">
        <v>1122</v>
      </c>
      <c r="F153" s="179" t="s">
        <v>1123</v>
      </c>
      <c r="G153" s="180" t="s">
        <v>194</v>
      </c>
      <c r="H153" s="181">
        <v>1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39</v>
      </c>
      <c r="O153" s="78"/>
      <c r="P153" s="187">
        <f>O153*H153</f>
        <v>0</v>
      </c>
      <c r="Q153" s="187">
        <v>0.0058599999999999998</v>
      </c>
      <c r="R153" s="187">
        <f>Q153*H153</f>
        <v>0.0058599999999999998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141</v>
      </c>
      <c r="AT153" s="189" t="s">
        <v>137</v>
      </c>
      <c r="AU153" s="189" t="s">
        <v>142</v>
      </c>
      <c r="AY153" s="15" t="s">
        <v>135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142</v>
      </c>
      <c r="BK153" s="190">
        <f>ROUND(I153*H153,2)</f>
        <v>0</v>
      </c>
      <c r="BL153" s="15" t="s">
        <v>141</v>
      </c>
      <c r="BM153" s="189" t="s">
        <v>1124</v>
      </c>
    </row>
    <row r="154" s="2" customFormat="1" ht="16.5" customHeight="1">
      <c r="A154" s="34"/>
      <c r="B154" s="176"/>
      <c r="C154" s="191" t="s">
        <v>7</v>
      </c>
      <c r="D154" s="191" t="s">
        <v>196</v>
      </c>
      <c r="E154" s="192" t="s">
        <v>1125</v>
      </c>
      <c r="F154" s="193" t="s">
        <v>1126</v>
      </c>
      <c r="G154" s="194" t="s">
        <v>194</v>
      </c>
      <c r="H154" s="195">
        <v>1</v>
      </c>
      <c r="I154" s="196"/>
      <c r="J154" s="197">
        <f>ROUND(I154*H154,2)</f>
        <v>0</v>
      </c>
      <c r="K154" s="198"/>
      <c r="L154" s="199"/>
      <c r="M154" s="200" t="s">
        <v>1</v>
      </c>
      <c r="N154" s="201" t="s">
        <v>39</v>
      </c>
      <c r="O154" s="78"/>
      <c r="P154" s="187">
        <f>O154*H154</f>
        <v>0</v>
      </c>
      <c r="Q154" s="187">
        <v>0.80000000000000004</v>
      </c>
      <c r="R154" s="187">
        <f>Q154*H154</f>
        <v>0.80000000000000004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151</v>
      </c>
      <c r="AT154" s="189" t="s">
        <v>196</v>
      </c>
      <c r="AU154" s="189" t="s">
        <v>142</v>
      </c>
      <c r="AY154" s="15" t="s">
        <v>135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142</v>
      </c>
      <c r="BK154" s="190">
        <f>ROUND(I154*H154,2)</f>
        <v>0</v>
      </c>
      <c r="BL154" s="15" t="s">
        <v>141</v>
      </c>
      <c r="BM154" s="189" t="s">
        <v>1127</v>
      </c>
    </row>
    <row r="155" s="2" customFormat="1" ht="16.5" customHeight="1">
      <c r="A155" s="34"/>
      <c r="B155" s="176"/>
      <c r="C155" s="177" t="s">
        <v>182</v>
      </c>
      <c r="D155" s="177" t="s">
        <v>137</v>
      </c>
      <c r="E155" s="178" t="s">
        <v>1128</v>
      </c>
      <c r="F155" s="179" t="s">
        <v>1129</v>
      </c>
      <c r="G155" s="180" t="s">
        <v>194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39</v>
      </c>
      <c r="O155" s="78"/>
      <c r="P155" s="187">
        <f>O155*H155</f>
        <v>0</v>
      </c>
      <c r="Q155" s="187">
        <v>0.0063</v>
      </c>
      <c r="R155" s="187">
        <f>Q155*H155</f>
        <v>0.0063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141</v>
      </c>
      <c r="AT155" s="189" t="s">
        <v>137</v>
      </c>
      <c r="AU155" s="189" t="s">
        <v>142</v>
      </c>
      <c r="AY155" s="15" t="s">
        <v>135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142</v>
      </c>
      <c r="BK155" s="190">
        <f>ROUND(I155*H155,2)</f>
        <v>0</v>
      </c>
      <c r="BL155" s="15" t="s">
        <v>141</v>
      </c>
      <c r="BM155" s="189" t="s">
        <v>1130</v>
      </c>
    </row>
    <row r="156" s="2" customFormat="1" ht="16.5" customHeight="1">
      <c r="A156" s="34"/>
      <c r="B156" s="176"/>
      <c r="C156" s="191" t="s">
        <v>231</v>
      </c>
      <c r="D156" s="191" t="s">
        <v>196</v>
      </c>
      <c r="E156" s="192" t="s">
        <v>1131</v>
      </c>
      <c r="F156" s="193" t="s">
        <v>1132</v>
      </c>
      <c r="G156" s="194" t="s">
        <v>194</v>
      </c>
      <c r="H156" s="195">
        <v>1</v>
      </c>
      <c r="I156" s="196"/>
      <c r="J156" s="197">
        <f>ROUND(I156*H156,2)</f>
        <v>0</v>
      </c>
      <c r="K156" s="198"/>
      <c r="L156" s="199"/>
      <c r="M156" s="200" t="s">
        <v>1</v>
      </c>
      <c r="N156" s="201" t="s">
        <v>39</v>
      </c>
      <c r="O156" s="78"/>
      <c r="P156" s="187">
        <f>O156*H156</f>
        <v>0</v>
      </c>
      <c r="Q156" s="187">
        <v>0.161</v>
      </c>
      <c r="R156" s="187">
        <f>Q156*H156</f>
        <v>0.161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151</v>
      </c>
      <c r="AT156" s="189" t="s">
        <v>196</v>
      </c>
      <c r="AU156" s="189" t="s">
        <v>142</v>
      </c>
      <c r="AY156" s="15" t="s">
        <v>135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142</v>
      </c>
      <c r="BK156" s="190">
        <f>ROUND(I156*H156,2)</f>
        <v>0</v>
      </c>
      <c r="BL156" s="15" t="s">
        <v>141</v>
      </c>
      <c r="BM156" s="189" t="s">
        <v>1133</v>
      </c>
    </row>
    <row r="157" s="12" customFormat="1" ht="22.8" customHeight="1">
      <c r="A157" s="12"/>
      <c r="B157" s="163"/>
      <c r="C157" s="12"/>
      <c r="D157" s="164" t="s">
        <v>72</v>
      </c>
      <c r="E157" s="174" t="s">
        <v>167</v>
      </c>
      <c r="F157" s="174" t="s">
        <v>222</v>
      </c>
      <c r="G157" s="12"/>
      <c r="H157" s="12"/>
      <c r="I157" s="166"/>
      <c r="J157" s="175">
        <f>BK157</f>
        <v>0</v>
      </c>
      <c r="K157" s="12"/>
      <c r="L157" s="163"/>
      <c r="M157" s="168"/>
      <c r="N157" s="169"/>
      <c r="O157" s="169"/>
      <c r="P157" s="170">
        <f>SUM(P158:P160)</f>
        <v>0</v>
      </c>
      <c r="Q157" s="169"/>
      <c r="R157" s="170">
        <f>SUM(R158:R160)</f>
        <v>7.4760637499999998</v>
      </c>
      <c r="S157" s="169"/>
      <c r="T157" s="171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4" t="s">
        <v>81</v>
      </c>
      <c r="AT157" s="172" t="s">
        <v>72</v>
      </c>
      <c r="AU157" s="172" t="s">
        <v>81</v>
      </c>
      <c r="AY157" s="164" t="s">
        <v>135</v>
      </c>
      <c r="BK157" s="173">
        <f>SUM(BK158:BK160)</f>
        <v>0</v>
      </c>
    </row>
    <row r="158" s="2" customFormat="1" ht="37.8" customHeight="1">
      <c r="A158" s="34"/>
      <c r="B158" s="176"/>
      <c r="C158" s="177" t="s">
        <v>186</v>
      </c>
      <c r="D158" s="177" t="s">
        <v>137</v>
      </c>
      <c r="E158" s="178" t="s">
        <v>457</v>
      </c>
      <c r="F158" s="179" t="s">
        <v>1134</v>
      </c>
      <c r="G158" s="180" t="s">
        <v>225</v>
      </c>
      <c r="H158" s="181">
        <v>37.5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39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141</v>
      </c>
      <c r="AT158" s="189" t="s">
        <v>137</v>
      </c>
      <c r="AU158" s="189" t="s">
        <v>142</v>
      </c>
      <c r="AY158" s="15" t="s">
        <v>135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142</v>
      </c>
      <c r="BK158" s="190">
        <f>ROUND(I158*H158,2)</f>
        <v>0</v>
      </c>
      <c r="BL158" s="15" t="s">
        <v>141</v>
      </c>
      <c r="BM158" s="189" t="s">
        <v>1135</v>
      </c>
    </row>
    <row r="159" s="2" customFormat="1" ht="21.75" customHeight="1">
      <c r="A159" s="34"/>
      <c r="B159" s="176"/>
      <c r="C159" s="191" t="s">
        <v>244</v>
      </c>
      <c r="D159" s="191" t="s">
        <v>196</v>
      </c>
      <c r="E159" s="192" t="s">
        <v>460</v>
      </c>
      <c r="F159" s="193" t="s">
        <v>461</v>
      </c>
      <c r="G159" s="194" t="s">
        <v>194</v>
      </c>
      <c r="H159" s="195">
        <v>40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39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151</v>
      </c>
      <c r="AT159" s="189" t="s">
        <v>196</v>
      </c>
      <c r="AU159" s="189" t="s">
        <v>142</v>
      </c>
      <c r="AY159" s="15" t="s">
        <v>135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142</v>
      </c>
      <c r="BK159" s="190">
        <f>ROUND(I159*H159,2)</f>
        <v>0</v>
      </c>
      <c r="BL159" s="15" t="s">
        <v>141</v>
      </c>
      <c r="BM159" s="189" t="s">
        <v>1136</v>
      </c>
    </row>
    <row r="160" s="2" customFormat="1" ht="24.15" customHeight="1">
      <c r="A160" s="34"/>
      <c r="B160" s="176"/>
      <c r="C160" s="177" t="s">
        <v>189</v>
      </c>
      <c r="D160" s="177" t="s">
        <v>137</v>
      </c>
      <c r="E160" s="178" t="s">
        <v>696</v>
      </c>
      <c r="F160" s="179" t="s">
        <v>1137</v>
      </c>
      <c r="G160" s="180" t="s">
        <v>140</v>
      </c>
      <c r="H160" s="181">
        <v>3.375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39</v>
      </c>
      <c r="O160" s="78"/>
      <c r="P160" s="187">
        <f>O160*H160</f>
        <v>0</v>
      </c>
      <c r="Q160" s="187">
        <v>2.2151299999999998</v>
      </c>
      <c r="R160" s="187">
        <f>Q160*H160</f>
        <v>7.4760637499999998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141</v>
      </c>
      <c r="AT160" s="189" t="s">
        <v>137</v>
      </c>
      <c r="AU160" s="189" t="s">
        <v>142</v>
      </c>
      <c r="AY160" s="15" t="s">
        <v>135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142</v>
      </c>
      <c r="BK160" s="190">
        <f>ROUND(I160*H160,2)</f>
        <v>0</v>
      </c>
      <c r="BL160" s="15" t="s">
        <v>141</v>
      </c>
      <c r="BM160" s="189" t="s">
        <v>1138</v>
      </c>
    </row>
    <row r="161" s="12" customFormat="1" ht="25.92" customHeight="1">
      <c r="A161" s="12"/>
      <c r="B161" s="163"/>
      <c r="C161" s="12"/>
      <c r="D161" s="164" t="s">
        <v>72</v>
      </c>
      <c r="E161" s="165" t="s">
        <v>196</v>
      </c>
      <c r="F161" s="165" t="s">
        <v>272</v>
      </c>
      <c r="G161" s="12"/>
      <c r="H161" s="12"/>
      <c r="I161" s="166"/>
      <c r="J161" s="167">
        <f>BK161</f>
        <v>0</v>
      </c>
      <c r="K161" s="12"/>
      <c r="L161" s="163"/>
      <c r="M161" s="168"/>
      <c r="N161" s="169"/>
      <c r="O161" s="169"/>
      <c r="P161" s="170">
        <f>P162</f>
        <v>0</v>
      </c>
      <c r="Q161" s="169"/>
      <c r="R161" s="170">
        <f>R162</f>
        <v>0.0063</v>
      </c>
      <c r="S161" s="169"/>
      <c r="T161" s="171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4" t="s">
        <v>145</v>
      </c>
      <c r="AT161" s="172" t="s">
        <v>72</v>
      </c>
      <c r="AU161" s="172" t="s">
        <v>73</v>
      </c>
      <c r="AY161" s="164" t="s">
        <v>135</v>
      </c>
      <c r="BK161" s="173">
        <f>BK162</f>
        <v>0</v>
      </c>
    </row>
    <row r="162" s="12" customFormat="1" ht="22.8" customHeight="1">
      <c r="A162" s="12"/>
      <c r="B162" s="163"/>
      <c r="C162" s="12"/>
      <c r="D162" s="164" t="s">
        <v>72</v>
      </c>
      <c r="E162" s="174" t="s">
        <v>302</v>
      </c>
      <c r="F162" s="174" t="s">
        <v>303</v>
      </c>
      <c r="G162" s="12"/>
      <c r="H162" s="12"/>
      <c r="I162" s="166"/>
      <c r="J162" s="175">
        <f>BK162</f>
        <v>0</v>
      </c>
      <c r="K162" s="12"/>
      <c r="L162" s="163"/>
      <c r="M162" s="168"/>
      <c r="N162" s="169"/>
      <c r="O162" s="169"/>
      <c r="P162" s="170">
        <f>SUM(P163:P175)</f>
        <v>0</v>
      </c>
      <c r="Q162" s="169"/>
      <c r="R162" s="170">
        <f>SUM(R163:R175)</f>
        <v>0.0063</v>
      </c>
      <c r="S162" s="169"/>
      <c r="T162" s="171">
        <f>SUM(T163:T175)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4" t="s">
        <v>145</v>
      </c>
      <c r="AT162" s="172" t="s">
        <v>72</v>
      </c>
      <c r="AU162" s="172" t="s">
        <v>81</v>
      </c>
      <c r="AY162" s="164" t="s">
        <v>135</v>
      </c>
      <c r="BK162" s="173">
        <f>SUM(BK163:BK175)</f>
        <v>0</v>
      </c>
    </row>
    <row r="163" s="2" customFormat="1" ht="21.75" customHeight="1">
      <c r="A163" s="34"/>
      <c r="B163" s="176"/>
      <c r="C163" s="177" t="s">
        <v>251</v>
      </c>
      <c r="D163" s="177" t="s">
        <v>137</v>
      </c>
      <c r="E163" s="178" t="s">
        <v>519</v>
      </c>
      <c r="F163" s="179" t="s">
        <v>520</v>
      </c>
      <c r="G163" s="180" t="s">
        <v>194</v>
      </c>
      <c r="H163" s="181">
        <v>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39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264</v>
      </c>
      <c r="AT163" s="189" t="s">
        <v>137</v>
      </c>
      <c r="AU163" s="189" t="s">
        <v>142</v>
      </c>
      <c r="AY163" s="15" t="s">
        <v>135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142</v>
      </c>
      <c r="BK163" s="190">
        <f>ROUND(I163*H163,2)</f>
        <v>0</v>
      </c>
      <c r="BL163" s="15" t="s">
        <v>264</v>
      </c>
      <c r="BM163" s="189" t="s">
        <v>1139</v>
      </c>
    </row>
    <row r="164" s="2" customFormat="1" ht="21.75" customHeight="1">
      <c r="A164" s="34"/>
      <c r="B164" s="176"/>
      <c r="C164" s="177" t="s">
        <v>195</v>
      </c>
      <c r="D164" s="177" t="s">
        <v>137</v>
      </c>
      <c r="E164" s="178" t="s">
        <v>522</v>
      </c>
      <c r="F164" s="179" t="s">
        <v>523</v>
      </c>
      <c r="G164" s="180" t="s">
        <v>194</v>
      </c>
      <c r="H164" s="181">
        <v>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39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264</v>
      </c>
      <c r="AT164" s="189" t="s">
        <v>137</v>
      </c>
      <c r="AU164" s="189" t="s">
        <v>142</v>
      </c>
      <c r="AY164" s="15" t="s">
        <v>135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142</v>
      </c>
      <c r="BK164" s="190">
        <f>ROUND(I164*H164,2)</f>
        <v>0</v>
      </c>
      <c r="BL164" s="15" t="s">
        <v>264</v>
      </c>
      <c r="BM164" s="189" t="s">
        <v>1140</v>
      </c>
    </row>
    <row r="165" s="2" customFormat="1" ht="24.15" customHeight="1">
      <c r="A165" s="34"/>
      <c r="B165" s="176"/>
      <c r="C165" s="191" t="s">
        <v>258</v>
      </c>
      <c r="D165" s="191" t="s">
        <v>196</v>
      </c>
      <c r="E165" s="192" t="s">
        <v>526</v>
      </c>
      <c r="F165" s="193" t="s">
        <v>527</v>
      </c>
      <c r="G165" s="194" t="s">
        <v>194</v>
      </c>
      <c r="H165" s="195">
        <v>1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39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278</v>
      </c>
      <c r="AT165" s="189" t="s">
        <v>196</v>
      </c>
      <c r="AU165" s="189" t="s">
        <v>142</v>
      </c>
      <c r="AY165" s="15" t="s">
        <v>135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142</v>
      </c>
      <c r="BK165" s="190">
        <f>ROUND(I165*H165,2)</f>
        <v>0</v>
      </c>
      <c r="BL165" s="15" t="s">
        <v>264</v>
      </c>
      <c r="BM165" s="189" t="s">
        <v>1141</v>
      </c>
    </row>
    <row r="166" s="2" customFormat="1" ht="21.75" customHeight="1">
      <c r="A166" s="34"/>
      <c r="B166" s="176"/>
      <c r="C166" s="191" t="s">
        <v>199</v>
      </c>
      <c r="D166" s="191" t="s">
        <v>196</v>
      </c>
      <c r="E166" s="192" t="s">
        <v>529</v>
      </c>
      <c r="F166" s="193" t="s">
        <v>530</v>
      </c>
      <c r="G166" s="194" t="s">
        <v>194</v>
      </c>
      <c r="H166" s="195">
        <v>1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39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278</v>
      </c>
      <c r="AT166" s="189" t="s">
        <v>196</v>
      </c>
      <c r="AU166" s="189" t="s">
        <v>142</v>
      </c>
      <c r="AY166" s="15" t="s">
        <v>135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142</v>
      </c>
      <c r="BK166" s="190">
        <f>ROUND(I166*H166,2)</f>
        <v>0</v>
      </c>
      <c r="BL166" s="15" t="s">
        <v>264</v>
      </c>
      <c r="BM166" s="189" t="s">
        <v>1142</v>
      </c>
    </row>
    <row r="167" s="2" customFormat="1" ht="16.5" customHeight="1">
      <c r="A167" s="34"/>
      <c r="B167" s="176"/>
      <c r="C167" s="191" t="s">
        <v>265</v>
      </c>
      <c r="D167" s="191" t="s">
        <v>196</v>
      </c>
      <c r="E167" s="192" t="s">
        <v>533</v>
      </c>
      <c r="F167" s="193" t="s">
        <v>534</v>
      </c>
      <c r="G167" s="194" t="s">
        <v>194</v>
      </c>
      <c r="H167" s="195">
        <v>4</v>
      </c>
      <c r="I167" s="196"/>
      <c r="J167" s="197">
        <f>ROUND(I167*H167,2)</f>
        <v>0</v>
      </c>
      <c r="K167" s="198"/>
      <c r="L167" s="199"/>
      <c r="M167" s="200" t="s">
        <v>1</v>
      </c>
      <c r="N167" s="201" t="s">
        <v>39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278</v>
      </c>
      <c r="AT167" s="189" t="s">
        <v>196</v>
      </c>
      <c r="AU167" s="189" t="s">
        <v>142</v>
      </c>
      <c r="AY167" s="15" t="s">
        <v>135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142</v>
      </c>
      <c r="BK167" s="190">
        <f>ROUND(I167*H167,2)</f>
        <v>0</v>
      </c>
      <c r="BL167" s="15" t="s">
        <v>264</v>
      </c>
      <c r="BM167" s="189" t="s">
        <v>1143</v>
      </c>
    </row>
    <row r="168" s="2" customFormat="1" ht="21.75" customHeight="1">
      <c r="A168" s="34"/>
      <c r="B168" s="176"/>
      <c r="C168" s="191" t="s">
        <v>203</v>
      </c>
      <c r="D168" s="191" t="s">
        <v>196</v>
      </c>
      <c r="E168" s="192" t="s">
        <v>536</v>
      </c>
      <c r="F168" s="193" t="s">
        <v>537</v>
      </c>
      <c r="G168" s="194" t="s">
        <v>194</v>
      </c>
      <c r="H168" s="195">
        <v>1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39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278</v>
      </c>
      <c r="AT168" s="189" t="s">
        <v>196</v>
      </c>
      <c r="AU168" s="189" t="s">
        <v>142</v>
      </c>
      <c r="AY168" s="15" t="s">
        <v>135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142</v>
      </c>
      <c r="BK168" s="190">
        <f>ROUND(I168*H168,2)</f>
        <v>0</v>
      </c>
      <c r="BL168" s="15" t="s">
        <v>264</v>
      </c>
      <c r="BM168" s="189" t="s">
        <v>1144</v>
      </c>
    </row>
    <row r="169" s="2" customFormat="1" ht="16.5" customHeight="1">
      <c r="A169" s="34"/>
      <c r="B169" s="176"/>
      <c r="C169" s="177" t="s">
        <v>275</v>
      </c>
      <c r="D169" s="177" t="s">
        <v>137</v>
      </c>
      <c r="E169" s="178" t="s">
        <v>540</v>
      </c>
      <c r="F169" s="179" t="s">
        <v>541</v>
      </c>
      <c r="G169" s="180" t="s">
        <v>194</v>
      </c>
      <c r="H169" s="181">
        <v>1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39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264</v>
      </c>
      <c r="AT169" s="189" t="s">
        <v>137</v>
      </c>
      <c r="AU169" s="189" t="s">
        <v>142</v>
      </c>
      <c r="AY169" s="15" t="s">
        <v>135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142</v>
      </c>
      <c r="BK169" s="190">
        <f>ROUND(I169*H169,2)</f>
        <v>0</v>
      </c>
      <c r="BL169" s="15" t="s">
        <v>264</v>
      </c>
      <c r="BM169" s="189" t="s">
        <v>1145</v>
      </c>
    </row>
    <row r="170" s="2" customFormat="1" ht="24.15" customHeight="1">
      <c r="A170" s="34"/>
      <c r="B170" s="176"/>
      <c r="C170" s="177" t="s">
        <v>206</v>
      </c>
      <c r="D170" s="177" t="s">
        <v>137</v>
      </c>
      <c r="E170" s="178" t="s">
        <v>578</v>
      </c>
      <c r="F170" s="179" t="s">
        <v>579</v>
      </c>
      <c r="G170" s="180" t="s">
        <v>225</v>
      </c>
      <c r="H170" s="181">
        <v>30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39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264</v>
      </c>
      <c r="AT170" s="189" t="s">
        <v>137</v>
      </c>
      <c r="AU170" s="189" t="s">
        <v>142</v>
      </c>
      <c r="AY170" s="15" t="s">
        <v>135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142</v>
      </c>
      <c r="BK170" s="190">
        <f>ROUND(I170*H170,2)</f>
        <v>0</v>
      </c>
      <c r="BL170" s="15" t="s">
        <v>264</v>
      </c>
      <c r="BM170" s="189" t="s">
        <v>1146</v>
      </c>
    </row>
    <row r="171" s="2" customFormat="1" ht="16.5" customHeight="1">
      <c r="A171" s="34"/>
      <c r="B171" s="176"/>
      <c r="C171" s="191" t="s">
        <v>283</v>
      </c>
      <c r="D171" s="191" t="s">
        <v>196</v>
      </c>
      <c r="E171" s="192" t="s">
        <v>582</v>
      </c>
      <c r="F171" s="193" t="s">
        <v>583</v>
      </c>
      <c r="G171" s="194" t="s">
        <v>225</v>
      </c>
      <c r="H171" s="195">
        <v>30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39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278</v>
      </c>
      <c r="AT171" s="189" t="s">
        <v>196</v>
      </c>
      <c r="AU171" s="189" t="s">
        <v>142</v>
      </c>
      <c r="AY171" s="15" t="s">
        <v>135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142</v>
      </c>
      <c r="BK171" s="190">
        <f>ROUND(I171*H171,2)</f>
        <v>0</v>
      </c>
      <c r="BL171" s="15" t="s">
        <v>264</v>
      </c>
      <c r="BM171" s="189" t="s">
        <v>1147</v>
      </c>
    </row>
    <row r="172" s="2" customFormat="1" ht="16.5" customHeight="1">
      <c r="A172" s="34"/>
      <c r="B172" s="176"/>
      <c r="C172" s="191" t="s">
        <v>211</v>
      </c>
      <c r="D172" s="191" t="s">
        <v>196</v>
      </c>
      <c r="E172" s="192" t="s">
        <v>585</v>
      </c>
      <c r="F172" s="193" t="s">
        <v>586</v>
      </c>
      <c r="G172" s="194" t="s">
        <v>225</v>
      </c>
      <c r="H172" s="195">
        <v>30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39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278</v>
      </c>
      <c r="AT172" s="189" t="s">
        <v>196</v>
      </c>
      <c r="AU172" s="189" t="s">
        <v>142</v>
      </c>
      <c r="AY172" s="15" t="s">
        <v>135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142</v>
      </c>
      <c r="BK172" s="190">
        <f>ROUND(I172*H172,2)</f>
        <v>0</v>
      </c>
      <c r="BL172" s="15" t="s">
        <v>264</v>
      </c>
      <c r="BM172" s="189" t="s">
        <v>1148</v>
      </c>
    </row>
    <row r="173" s="2" customFormat="1" ht="24.15" customHeight="1">
      <c r="A173" s="34"/>
      <c r="B173" s="176"/>
      <c r="C173" s="177" t="s">
        <v>293</v>
      </c>
      <c r="D173" s="177" t="s">
        <v>137</v>
      </c>
      <c r="E173" s="178" t="s">
        <v>589</v>
      </c>
      <c r="F173" s="179" t="s">
        <v>590</v>
      </c>
      <c r="G173" s="180" t="s">
        <v>225</v>
      </c>
      <c r="H173" s="181">
        <v>30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39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264</v>
      </c>
      <c r="AT173" s="189" t="s">
        <v>137</v>
      </c>
      <c r="AU173" s="189" t="s">
        <v>142</v>
      </c>
      <c r="AY173" s="15" t="s">
        <v>135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142</v>
      </c>
      <c r="BK173" s="190">
        <f>ROUND(I173*H173,2)</f>
        <v>0</v>
      </c>
      <c r="BL173" s="15" t="s">
        <v>264</v>
      </c>
      <c r="BM173" s="189" t="s">
        <v>1149</v>
      </c>
    </row>
    <row r="174" s="2" customFormat="1" ht="16.5" customHeight="1">
      <c r="A174" s="34"/>
      <c r="B174" s="176"/>
      <c r="C174" s="191" t="s">
        <v>214</v>
      </c>
      <c r="D174" s="191" t="s">
        <v>196</v>
      </c>
      <c r="E174" s="192" t="s">
        <v>592</v>
      </c>
      <c r="F174" s="193" t="s">
        <v>593</v>
      </c>
      <c r="G174" s="194" t="s">
        <v>225</v>
      </c>
      <c r="H174" s="195">
        <v>30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39</v>
      </c>
      <c r="O174" s="78"/>
      <c r="P174" s="187">
        <f>O174*H174</f>
        <v>0</v>
      </c>
      <c r="Q174" s="187">
        <v>0.00021000000000000001</v>
      </c>
      <c r="R174" s="187">
        <f>Q174*H174</f>
        <v>0.0063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480</v>
      </c>
      <c r="AT174" s="189" t="s">
        <v>196</v>
      </c>
      <c r="AU174" s="189" t="s">
        <v>142</v>
      </c>
      <c r="AY174" s="15" t="s">
        <v>135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142</v>
      </c>
      <c r="BK174" s="190">
        <f>ROUND(I174*H174,2)</f>
        <v>0</v>
      </c>
      <c r="BL174" s="15" t="s">
        <v>480</v>
      </c>
      <c r="BM174" s="189" t="s">
        <v>1150</v>
      </c>
    </row>
    <row r="175" s="2" customFormat="1" ht="24.15" customHeight="1">
      <c r="A175" s="34"/>
      <c r="B175" s="176"/>
      <c r="C175" s="177" t="s">
        <v>400</v>
      </c>
      <c r="D175" s="177" t="s">
        <v>137</v>
      </c>
      <c r="E175" s="178" t="s">
        <v>610</v>
      </c>
      <c r="F175" s="179" t="s">
        <v>611</v>
      </c>
      <c r="G175" s="180" t="s">
        <v>140</v>
      </c>
      <c r="H175" s="181">
        <v>6.2999999999999998</v>
      </c>
      <c r="I175" s="182"/>
      <c r="J175" s="183">
        <f>ROUND(I175*H175,2)</f>
        <v>0</v>
      </c>
      <c r="K175" s="184"/>
      <c r="L175" s="35"/>
      <c r="M175" s="202" t="s">
        <v>1</v>
      </c>
      <c r="N175" s="203" t="s">
        <v>39</v>
      </c>
      <c r="O175" s="204"/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141</v>
      </c>
      <c r="AT175" s="189" t="s">
        <v>137</v>
      </c>
      <c r="AU175" s="189" t="s">
        <v>142</v>
      </c>
      <c r="AY175" s="15" t="s">
        <v>135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142</v>
      </c>
      <c r="BK175" s="190">
        <f>ROUND(I175*H175,2)</f>
        <v>0</v>
      </c>
      <c r="BL175" s="15" t="s">
        <v>141</v>
      </c>
      <c r="BM175" s="189" t="s">
        <v>1151</v>
      </c>
    </row>
    <row r="176" s="2" customFormat="1" ht="6.96" customHeight="1">
      <c r="A176" s="34"/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35"/>
      <c r="M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</row>
  </sheetData>
  <autoFilter ref="C124:K17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2026-02-25T09:23:54Z</dcterms:created>
  <dcterms:modified xsi:type="dcterms:W3CDTF">2026-02-25T09:23:57Z</dcterms:modified>
</cp:coreProperties>
</file>